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Inondations\G_PAPI3_CHARENTE\Axe5_Vulnerabilite\5.1_Prog_reduc_vuln\Réunions_de_concertation\Compléments_réunions\"/>
    </mc:Choice>
  </mc:AlternateContent>
  <bookViews>
    <workbookView xWindow="0" yWindow="0" windowWidth="23040" windowHeight="8616"/>
  </bookViews>
  <sheets>
    <sheet name="Travaux" sheetId="11" r:id="rId1"/>
    <sheet name="Menu_déroulant" sheetId="1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1" l="1"/>
  <c r="I63" i="11" s="1"/>
  <c r="H63" i="11" s="1"/>
  <c r="G60" i="11"/>
  <c r="I60" i="11" s="1"/>
  <c r="H60" i="11" s="1"/>
  <c r="G56" i="11"/>
  <c r="I56" i="11" s="1"/>
  <c r="H56" i="11" s="1"/>
  <c r="G57" i="11"/>
  <c r="I57" i="11" s="1"/>
  <c r="H57" i="11" s="1"/>
  <c r="G59" i="11"/>
  <c r="I59" i="11" s="1"/>
  <c r="H59" i="11" s="1"/>
  <c r="G61" i="11"/>
  <c r="I61" i="11" s="1"/>
  <c r="H61" i="11" s="1"/>
  <c r="G62" i="11"/>
  <c r="I62" i="11" s="1"/>
  <c r="H62" i="11" s="1"/>
  <c r="G64" i="11"/>
  <c r="I64" i="11" s="1"/>
  <c r="H64" i="11" s="1"/>
  <c r="G65" i="11"/>
  <c r="I65" i="11" s="1"/>
  <c r="H65" i="11" s="1"/>
  <c r="G66" i="11"/>
  <c r="I66" i="11" s="1"/>
  <c r="H66" i="11" s="1"/>
  <c r="G67" i="11"/>
  <c r="I67" i="11" s="1"/>
  <c r="H67" i="11" s="1"/>
  <c r="G68" i="11"/>
  <c r="I68" i="11" s="1"/>
  <c r="H68" i="11" s="1"/>
  <c r="G69" i="11"/>
  <c r="I69" i="11" s="1"/>
  <c r="H69" i="11" s="1"/>
  <c r="G70" i="11"/>
  <c r="I70" i="11" s="1"/>
  <c r="H70" i="11" s="1"/>
  <c r="G28" i="11"/>
  <c r="I28" i="11" s="1"/>
  <c r="H28" i="11" s="1"/>
  <c r="G32" i="11"/>
  <c r="I32" i="11" s="1"/>
  <c r="H32" i="11" s="1"/>
  <c r="G37" i="11"/>
  <c r="I37" i="11" s="1"/>
  <c r="H37" i="11" s="1"/>
  <c r="G38" i="11"/>
  <c r="I38" i="11" s="1"/>
  <c r="H38" i="11" s="1"/>
  <c r="G39" i="11"/>
  <c r="I39" i="11" s="1"/>
  <c r="H39" i="11" s="1"/>
  <c r="G40" i="11"/>
  <c r="I40" i="11" s="1"/>
  <c r="H40" i="11" s="1"/>
  <c r="G41" i="11"/>
  <c r="I41" i="11" s="1"/>
  <c r="H41" i="11" s="1"/>
  <c r="G45" i="11"/>
  <c r="I45" i="11" s="1"/>
  <c r="H45" i="11" s="1"/>
  <c r="G46" i="11"/>
  <c r="I46" i="11" s="1"/>
  <c r="H46" i="11" s="1"/>
  <c r="G47" i="11"/>
  <c r="I47" i="11" s="1"/>
  <c r="H47" i="11" s="1"/>
  <c r="G49" i="11"/>
  <c r="I49" i="11" s="1"/>
  <c r="H49" i="11" s="1"/>
  <c r="G7" i="11" l="1"/>
  <c r="I7" i="11" s="1"/>
  <c r="G8" i="11"/>
  <c r="I8" i="11" s="1"/>
  <c r="H8" i="11" s="1"/>
  <c r="G9" i="11"/>
  <c r="I9" i="11" s="1"/>
  <c r="H9" i="11" s="1"/>
  <c r="G10" i="11"/>
  <c r="I10" i="11" s="1"/>
  <c r="H10" i="11" s="1"/>
  <c r="G11" i="11"/>
  <c r="I11" i="11" s="1"/>
  <c r="H11" i="11" s="1"/>
  <c r="G12" i="11"/>
  <c r="I12" i="11" s="1"/>
  <c r="H12" i="11" s="1"/>
  <c r="G16" i="11"/>
  <c r="I16" i="11" s="1"/>
  <c r="H16" i="11" s="1"/>
  <c r="G18" i="11"/>
  <c r="I18" i="11" s="1"/>
  <c r="H18" i="11" s="1"/>
  <c r="G6" i="11"/>
  <c r="I6" i="11" s="1"/>
  <c r="H6" i="11" s="1"/>
  <c r="I20" i="11" l="1"/>
  <c r="H7" i="11"/>
  <c r="E77" i="11" l="1"/>
  <c r="E78" i="11" s="1"/>
  <c r="E74" i="11" l="1"/>
  <c r="E75" i="11" s="1"/>
  <c r="E81" i="11"/>
  <c r="E82" i="11" s="1"/>
  <c r="E50" i="11"/>
  <c r="E51" i="11" s="1"/>
  <c r="G77" i="11"/>
  <c r="G78" i="11" s="1"/>
  <c r="I77" i="11"/>
  <c r="D94" i="11"/>
  <c r="D87" i="11"/>
  <c r="D81" i="11"/>
  <c r="D77" i="11"/>
  <c r="I78" i="11" l="1"/>
  <c r="E94" i="11"/>
  <c r="E95" i="11" s="1"/>
  <c r="I95" i="11" s="1"/>
  <c r="E20" i="11"/>
  <c r="G87" i="11"/>
  <c r="G88" i="11" s="1"/>
  <c r="G74" i="11"/>
  <c r="E87" i="11"/>
  <c r="E88" i="11" s="1"/>
  <c r="I88" i="11" s="1"/>
  <c r="G81" i="11"/>
  <c r="G82" i="11" s="1"/>
  <c r="I82" i="11" s="1"/>
  <c r="G94" i="11"/>
  <c r="G95" i="11" s="1"/>
  <c r="G50" i="11"/>
  <c r="I81" i="11"/>
  <c r="I94" i="11"/>
  <c r="I87" i="11"/>
  <c r="I50" i="11"/>
  <c r="I74" i="11"/>
  <c r="H74" i="11" s="1"/>
  <c r="G20" i="11"/>
  <c r="D96" i="11"/>
  <c r="H50" i="11" l="1"/>
  <c r="I96" i="11"/>
  <c r="E21" i="11"/>
  <c r="E97" i="11" s="1"/>
  <c r="H20" i="11"/>
  <c r="G75" i="11"/>
  <c r="F74" i="11"/>
  <c r="G51" i="11"/>
  <c r="F51" i="11" s="1"/>
  <c r="F50" i="11"/>
  <c r="G21" i="11"/>
  <c r="F20" i="11"/>
  <c r="E96" i="11"/>
  <c r="G96" i="11"/>
  <c r="G97" i="11" l="1"/>
  <c r="F75" i="11"/>
  <c r="I75" i="11"/>
  <c r="H75" i="11" s="1"/>
  <c r="I51" i="11"/>
  <c r="H51" i="11" s="1"/>
  <c r="I21" i="11"/>
  <c r="F21" i="11"/>
  <c r="H21" i="11" l="1"/>
  <c r="I97" i="11"/>
</calcChain>
</file>

<file path=xl/sharedStrings.xml><?xml version="1.0" encoding="utf-8"?>
<sst xmlns="http://schemas.openxmlformats.org/spreadsheetml/2006/main" count="167" uniqueCount="152">
  <si>
    <t>EPCI</t>
  </si>
  <si>
    <t>CA du Grand Angoulême</t>
  </si>
  <si>
    <t>SyBRA</t>
  </si>
  <si>
    <t>Saint-Yrieix-sur-Charente</t>
  </si>
  <si>
    <t>Angoulême</t>
  </si>
  <si>
    <t>Nersac</t>
  </si>
  <si>
    <t>Sireuil</t>
  </si>
  <si>
    <t>CA du Grand Cognac</t>
  </si>
  <si>
    <t>SBV Né</t>
  </si>
  <si>
    <t>Jarnac</t>
  </si>
  <si>
    <t>SYMBA</t>
  </si>
  <si>
    <t>Bourg-Charente</t>
  </si>
  <si>
    <t>Cognac</t>
  </si>
  <si>
    <t>Saint-Laurent-de-Cognac</t>
  </si>
  <si>
    <t>CA de Saintes</t>
  </si>
  <si>
    <t>Dompierre-sur-Charente</t>
  </si>
  <si>
    <t>Chaniers</t>
  </si>
  <si>
    <t>SYMBAS</t>
  </si>
  <si>
    <t>Les Gonds</t>
  </si>
  <si>
    <t>Saintes</t>
  </si>
  <si>
    <t>Gond-Pontouvre</t>
  </si>
  <si>
    <t>Fleac</t>
  </si>
  <si>
    <t>Saint-Michel</t>
  </si>
  <si>
    <t>Linars</t>
  </si>
  <si>
    <t>Trois-Palis</t>
  </si>
  <si>
    <t>Rouillet-Saint-Estephe</t>
  </si>
  <si>
    <t>Champmillon</t>
  </si>
  <si>
    <t>Mosnac-Saint-Simeux</t>
  </si>
  <si>
    <t>Chateauneuf-sur-Charente</t>
  </si>
  <si>
    <t>Vibrac</t>
  </si>
  <si>
    <t>Saint-Simon</t>
  </si>
  <si>
    <t>Bassac</t>
  </si>
  <si>
    <t>Angeac-sur-Charente</t>
  </si>
  <si>
    <t>Graves-Saint-Amant</t>
  </si>
  <si>
    <t>Saint-Meme-les Carrières</t>
  </si>
  <si>
    <t>Mainxe-Gondeville</t>
  </si>
  <si>
    <t>Gensac-la-Pallue</t>
  </si>
  <si>
    <t>Chateaubernard</t>
  </si>
  <si>
    <t>Merpins</t>
  </si>
  <si>
    <t>Triac-Lautrait</t>
  </si>
  <si>
    <t>Julienne</t>
  </si>
  <si>
    <t>Saint-Brice</t>
  </si>
  <si>
    <t>Boutiers-Saint-Trojan</t>
  </si>
  <si>
    <t>Javrezac</t>
  </si>
  <si>
    <t>CC de la Haute Saintonge</t>
  </si>
  <si>
    <t>Salignac-sur-Charente</t>
  </si>
  <si>
    <t>Brives-sur-Charente</t>
  </si>
  <si>
    <t>Cherac</t>
  </si>
  <si>
    <t>Montils</t>
  </si>
  <si>
    <t>Rouffiac</t>
  </si>
  <si>
    <t>Saint-Sever-de-Saintonge</t>
  </si>
  <si>
    <t>Courcoury</t>
  </si>
  <si>
    <t>Bussac-sur-Charente</t>
  </si>
  <si>
    <t>Saint-Vaize</t>
  </si>
  <si>
    <t>CC de Gémozac et de la Saintonge Viticole</t>
  </si>
  <si>
    <t>Berneuil</t>
  </si>
  <si>
    <t>Taillebourg</t>
  </si>
  <si>
    <t>Saint-Savinien</t>
  </si>
  <si>
    <t>Le Mung</t>
  </si>
  <si>
    <t>Bords</t>
  </si>
  <si>
    <t>SMCA</t>
  </si>
  <si>
    <t>Port-d'Envaux</t>
  </si>
  <si>
    <t>Crazannes</t>
  </si>
  <si>
    <t>Geay</t>
  </si>
  <si>
    <t>Romegoux</t>
  </si>
  <si>
    <t>La Vallée</t>
  </si>
  <si>
    <t>CC des Vals de Saintonge communauté</t>
  </si>
  <si>
    <t>Fontcouverte</t>
  </si>
  <si>
    <t>SMBV</t>
  </si>
  <si>
    <t>COMMUNES</t>
  </si>
  <si>
    <t>Financement</t>
  </si>
  <si>
    <t>TOTAL CA du Grand Angoulême :</t>
  </si>
  <si>
    <t>TOTAL CA du Grand Cognac :</t>
  </si>
  <si>
    <t>TOTAL CA de Saintes :</t>
  </si>
  <si>
    <t>TOTAL CC de Gémozac et de la Saintonge Viticole :</t>
  </si>
  <si>
    <t>TOTAL CC de la Haute Saintonge :</t>
  </si>
  <si>
    <t>TOTAL CC des Vals de Saintonge communauté :</t>
  </si>
  <si>
    <t>TOTAL CC Cœur de Saintonge :</t>
  </si>
  <si>
    <t>TOTAL 56 COMMUNES</t>
  </si>
  <si>
    <t>CC Cœur de Saintonge**</t>
  </si>
  <si>
    <r>
      <rPr>
        <b/>
        <u/>
        <sz val="11"/>
        <color theme="1"/>
        <rFont val="Calibri"/>
        <family val="2"/>
        <scheme val="minor"/>
      </rPr>
      <t xml:space="preserve">Particularité du département 17 </t>
    </r>
    <r>
      <rPr>
        <u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financement sur les travaux de réduction de la vulnérabilité à hauteur du taux de participation apporté par la collectivité.</t>
    </r>
  </si>
  <si>
    <t>Scénario 1 - Département : 20%, EPCI : 24%, EPTB : 6%</t>
  </si>
  <si>
    <t>Scénario 2 - Département : 20%, EPCI : 30%, EPTB : 0%</t>
  </si>
  <si>
    <t>Scénario 3 - Département : 0%, EPCI : 40%, EPTB : 10%</t>
  </si>
  <si>
    <t>Scénario 4 - Département : 0%, EPCI : 50%, EPTB : 0%</t>
  </si>
  <si>
    <r>
      <rPr>
        <b/>
        <u/>
        <sz val="11"/>
        <color theme="1"/>
        <rFont val="Calibri"/>
        <family val="2"/>
        <scheme val="minor"/>
      </rPr>
      <t xml:space="preserve">Département 16 </t>
    </r>
    <r>
      <rPr>
        <u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Positionnement du Département sur une participation au financement en attente.</t>
    </r>
  </si>
  <si>
    <t>Q100</t>
  </si>
  <si>
    <t>% participation</t>
  </si>
  <si>
    <t>Montant</t>
  </si>
  <si>
    <t>Fonds Barnier</t>
  </si>
  <si>
    <t>Estimation de 50% de réallisation de DIAG et 50% de passage au travaux</t>
  </si>
  <si>
    <t>Camping du Plan d'Eau</t>
  </si>
  <si>
    <t>Cout estimé</t>
  </si>
  <si>
    <t>Centre d'archive communautaire CA GA</t>
  </si>
  <si>
    <t>Musée du Papier, Ancienne papeterie Joseph Bardou-Le Nil</t>
  </si>
  <si>
    <t>École européenne supérieure de l’image</t>
  </si>
  <si>
    <t>Musée de la Bande Dessinée</t>
  </si>
  <si>
    <t>Ecole des Métiers du Cinéma d'Animation EMCA</t>
  </si>
  <si>
    <t>École d'art : l'Atelier</t>
  </si>
  <si>
    <t>Ancien moulin à papier de Fleurac</t>
  </si>
  <si>
    <t>Camping du Nizour</t>
  </si>
  <si>
    <t xml:space="preserve">Église Saint-Pierre </t>
  </si>
  <si>
    <t>Financement restant</t>
  </si>
  <si>
    <t>% restant</t>
  </si>
  <si>
    <t>Courvoisier SAS- Boutique et centre de visite</t>
  </si>
  <si>
    <t>Musée François Mitterrand</t>
  </si>
  <si>
    <t>Temple protestant de Jarnac</t>
  </si>
  <si>
    <t>Maison natale de François Mitterand</t>
  </si>
  <si>
    <t>Collège privé Saint-Pierre</t>
  </si>
  <si>
    <t>Camping de Bourg Charente</t>
  </si>
  <si>
    <t>Camping de Cognac</t>
  </si>
  <si>
    <t>Hotel de Brunet du Bocage</t>
  </si>
  <si>
    <t>Musée des arts et du cognac</t>
  </si>
  <si>
    <t>Ecole Maternelle Jarnouzeau</t>
  </si>
  <si>
    <t>Camping La Fontaine du Pré St-Jean</t>
  </si>
  <si>
    <t>Camping Belle Riviere</t>
  </si>
  <si>
    <t>La métairie des Pères ou château du Haut-Pérat</t>
  </si>
  <si>
    <t>Mairie des Gonds</t>
  </si>
  <si>
    <t>Mairie de Saintes</t>
  </si>
  <si>
    <t>Musée Dupuy-Mestreau</t>
  </si>
  <si>
    <t>Maison de la Juridiction Consulaire</t>
  </si>
  <si>
    <t>Ecole primaire Paul Bert</t>
  </si>
  <si>
    <t>Eglise Saint-Pierre</t>
  </si>
  <si>
    <t>Auberge de jeunesse Saintes</t>
  </si>
  <si>
    <t>Ecole maternelle Saint-Pallais</t>
  </si>
  <si>
    <t>Police municipale</t>
  </si>
  <si>
    <t>Musée archéologique</t>
  </si>
  <si>
    <t xml:space="preserve">Camping Au Fil De L'Eau </t>
  </si>
  <si>
    <t xml:space="preserve">Cout moyen des travaux estimé à 15 000 € </t>
  </si>
  <si>
    <t>*Musée</t>
  </si>
  <si>
    <t>*Enseignement supérieur</t>
  </si>
  <si>
    <t>*Enseignement secondaire</t>
  </si>
  <si>
    <t>*Ecole/halte-garderie</t>
  </si>
  <si>
    <t>*Mairie/Préfecture</t>
  </si>
  <si>
    <t>*Hébergement de loisir/camping</t>
  </si>
  <si>
    <t>*Gendarmerie/commisariat/caserne de pompier</t>
  </si>
  <si>
    <t>*Hopital/maison de retraite/établissement pour handicapés</t>
  </si>
  <si>
    <t>*Gare/port/aéroport</t>
  </si>
  <si>
    <t>*Eau potable</t>
  </si>
  <si>
    <t>*Tranformateur électrique</t>
  </si>
  <si>
    <t>Il a été exclus les bâtiments qui sont liés aux réseaux et les bâtiments qui relèvent d'une expertise particulière qui sort du champ du "bâtiment":</t>
  </si>
  <si>
    <r>
      <t xml:space="preserve">*Monument historique non bâti : </t>
    </r>
    <r>
      <rPr>
        <i/>
        <sz val="11"/>
        <color theme="1"/>
        <rFont val="Calibri"/>
        <family val="2"/>
        <scheme val="minor"/>
      </rPr>
      <t>Arc de Germanicus, Porte St Jacques…</t>
    </r>
  </si>
  <si>
    <t>*Centre d'archive/bibliothèque</t>
  </si>
  <si>
    <t>Il a été exclus les bâtiments qui relèvent d'installations contrôlées pour les risques et les établissements sécurisés :</t>
  </si>
  <si>
    <t>*Prison</t>
  </si>
  <si>
    <t>*Installation nucléraire de base</t>
  </si>
  <si>
    <t>*Installation SEVESO</t>
  </si>
  <si>
    <t>*ICPE</t>
  </si>
  <si>
    <t>*Monuments historiques</t>
  </si>
  <si>
    <t>Etablissements sensibles et bâtiments d'enjeux patrimoniaux culturels pré-identifiés</t>
  </si>
  <si>
    <t>Eléments issues des bases de données : "patrimoniale culturelle" (Monuments historiques, Musée de France, Annuaire des services d'archives et Bibliothèques abritant des fonds anciens) et "Etablissements sensibles" (cartographie TRI de la directive Inondation)</t>
  </si>
  <si>
    <r>
      <t xml:space="preserve">Les établissements sensibles et enjeux patrimoniaux culturels physiques pré-identifiés regroupent les catégories suivantes </t>
    </r>
    <r>
      <rPr>
        <u/>
        <sz val="11"/>
        <color theme="1"/>
        <rFont val="Calibri"/>
        <family val="2"/>
        <scheme val="minor"/>
      </rPr>
      <t>(la liste est susceptible d'évoluer dans le cadre de concertations avenirs)</t>
    </r>
    <r>
      <rPr>
        <b/>
        <u/>
        <sz val="11"/>
        <color theme="1"/>
        <rFont val="Calibri"/>
        <family val="2"/>
        <scheme val="minor"/>
      </rPr>
      <t xml:space="preserve">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</si>
</sst>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6A494"/>
        <bgColor indexed="64"/>
      </patternFill>
    </fill>
    <fill>
      <patternFill patternType="solid">
        <fgColor rgb="FFD0E7EC"/>
        <bgColor indexed="64"/>
      </patternFill>
    </fill>
    <fill>
      <patternFill patternType="solid">
        <fgColor rgb="FFF0E4E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74">
    <xf numFmtId="0" fontId="0" fillId="0" borderId="0" xfId="0"/>
    <xf numFmtId="164" fontId="0" fillId="0" borderId="1" xfId="0" applyNumberForma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 vertical="center" wrapText="1"/>
      <protection hidden="1"/>
    </xf>
    <xf numFmtId="0" fontId="0" fillId="7" borderId="2" xfId="0" applyFill="1" applyBorder="1" applyAlignment="1" applyProtection="1">
      <alignment horizontal="center" vertical="center" wrapText="1"/>
      <protection hidden="1"/>
    </xf>
    <xf numFmtId="0" fontId="0" fillId="2" borderId="7" xfId="0" applyFill="1" applyBorder="1" applyAlignment="1" applyProtection="1">
      <alignment horizontal="center" vertical="center" wrapText="1"/>
      <protection hidden="1"/>
    </xf>
    <xf numFmtId="0" fontId="0" fillId="2" borderId="5" xfId="0" applyFill="1" applyBorder="1" applyAlignment="1" applyProtection="1">
      <alignment horizontal="center" vertical="center" wrapText="1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164" fontId="0" fillId="8" borderId="1" xfId="0" applyNumberFormat="1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 applyProtection="1">
      <alignment horizontal="center" vertical="center" wrapText="1"/>
      <protection hidden="1"/>
    </xf>
    <xf numFmtId="0" fontId="0" fillId="11" borderId="1" xfId="0" applyFill="1" applyBorder="1" applyAlignment="1" applyProtection="1">
      <alignment horizontal="center" vertical="center"/>
      <protection hidden="1"/>
    </xf>
    <xf numFmtId="164" fontId="0" fillId="11" borderId="1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 wrapText="1"/>
      <protection hidden="1"/>
    </xf>
    <xf numFmtId="164" fontId="0" fillId="6" borderId="1" xfId="0" applyNumberFormat="1" applyFill="1" applyBorder="1" applyAlignment="1" applyProtection="1">
      <alignment horizontal="center" vertical="center"/>
      <protection hidden="1"/>
    </xf>
    <xf numFmtId="0" fontId="0" fillId="10" borderId="4" xfId="0" applyFill="1" applyBorder="1" applyAlignment="1" applyProtection="1">
      <alignment horizontal="center" vertical="center" wrapText="1"/>
      <protection hidden="1"/>
    </xf>
    <xf numFmtId="0" fontId="0" fillId="10" borderId="1" xfId="0" applyFill="1" applyBorder="1" applyAlignment="1" applyProtection="1">
      <alignment horizontal="center" vertical="center" wrapText="1"/>
      <protection hidden="1"/>
    </xf>
    <xf numFmtId="164" fontId="0" fillId="3" borderId="1" xfId="0" applyNumberForma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164" fontId="0" fillId="0" borderId="0" xfId="0" applyNumberFormat="1" applyProtection="1">
      <protection hidden="1"/>
    </xf>
    <xf numFmtId="164" fontId="0" fillId="0" borderId="4" xfId="0" applyNumberFormat="1" applyBorder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0" fillId="0" borderId="0" xfId="0" applyAlignment="1" applyProtection="1">
      <protection hidden="1"/>
    </xf>
    <xf numFmtId="9" fontId="0" fillId="0" borderId="0" xfId="0" applyNumberFormat="1" applyAlignment="1" applyProtection="1">
      <alignment horizontal="left"/>
      <protection hidden="1"/>
    </xf>
    <xf numFmtId="0" fontId="0" fillId="10" borderId="4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 wrapText="1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11" borderId="4" xfId="0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5" borderId="2" xfId="0" applyFill="1" applyBorder="1" applyAlignment="1" applyProtection="1">
      <alignment horizontal="center" vertical="center" wrapText="1"/>
      <protection hidden="1"/>
    </xf>
    <xf numFmtId="0" fontId="0" fillId="5" borderId="2" xfId="0" applyFill="1" applyBorder="1" applyAlignment="1" applyProtection="1">
      <alignment horizontal="center" vertical="center" wrapText="1"/>
      <protection hidden="1"/>
    </xf>
    <xf numFmtId="164" fontId="0" fillId="9" borderId="1" xfId="0" applyNumberFormat="1" applyFill="1" applyBorder="1" applyAlignment="1" applyProtection="1">
      <alignment horizontal="center" vertical="center" wrapText="1"/>
      <protection hidden="1"/>
    </xf>
    <xf numFmtId="164" fontId="1" fillId="5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>
      <alignment horizontal="center" vertical="center" wrapText="1"/>
    </xf>
    <xf numFmtId="9" fontId="0" fillId="9" borderId="1" xfId="0" applyNumberFormat="1" applyFill="1" applyBorder="1" applyAlignment="1" applyProtection="1">
      <alignment horizontal="center" vertical="center" wrapText="1"/>
      <protection hidden="1"/>
    </xf>
    <xf numFmtId="9" fontId="0" fillId="0" borderId="4" xfId="0" applyNumberFormat="1" applyBorder="1" applyAlignment="1" applyProtection="1">
      <alignment horizontal="center" vertical="center"/>
      <protection hidden="1"/>
    </xf>
    <xf numFmtId="9" fontId="0" fillId="0" borderId="1" xfId="0" applyNumberFormat="1" applyBorder="1" applyAlignment="1" applyProtection="1">
      <alignment horizontal="center" vertical="center"/>
      <protection hidden="1"/>
    </xf>
    <xf numFmtId="9" fontId="1" fillId="5" borderId="1" xfId="0" applyNumberFormat="1" applyFont="1" applyFill="1" applyBorder="1" applyAlignment="1" applyProtection="1">
      <alignment horizontal="center" vertical="center"/>
      <protection hidden="1"/>
    </xf>
    <xf numFmtId="9" fontId="0" fillId="7" borderId="1" xfId="0" applyNumberFormat="1" applyFill="1" applyBorder="1" applyAlignment="1" applyProtection="1">
      <alignment horizontal="center" vertical="center"/>
      <protection hidden="1"/>
    </xf>
    <xf numFmtId="9" fontId="0" fillId="2" borderId="1" xfId="0" applyNumberFormat="1" applyFill="1" applyBorder="1" applyAlignment="1" applyProtection="1">
      <alignment horizontal="center" vertical="center"/>
      <protection hidden="1"/>
    </xf>
    <xf numFmtId="9" fontId="0" fillId="8" borderId="1" xfId="0" applyNumberFormat="1" applyFill="1" applyBorder="1" applyAlignment="1" applyProtection="1">
      <alignment horizontal="center" vertical="center"/>
      <protection hidden="1"/>
    </xf>
    <xf numFmtId="9" fontId="0" fillId="11" borderId="1" xfId="0" applyNumberFormat="1" applyFill="1" applyBorder="1" applyAlignment="1" applyProtection="1">
      <alignment horizontal="center" vertical="center"/>
      <protection hidden="1"/>
    </xf>
    <xf numFmtId="9" fontId="0" fillId="6" borderId="1" xfId="0" applyNumberFormat="1" applyFill="1" applyBorder="1" applyAlignment="1" applyProtection="1">
      <alignment horizontal="center" vertical="center"/>
      <protection hidden="1"/>
    </xf>
    <xf numFmtId="9" fontId="0" fillId="10" borderId="1" xfId="0" applyNumberFormat="1" applyFill="1" applyBorder="1" applyAlignment="1" applyProtection="1">
      <alignment horizontal="center" vertical="center"/>
      <protection hidden="1"/>
    </xf>
    <xf numFmtId="9" fontId="0" fillId="0" borderId="0" xfId="0" applyNumberFormat="1" applyProtection="1">
      <protection hidden="1"/>
    </xf>
    <xf numFmtId="0" fontId="0" fillId="0" borderId="1" xfId="0" applyFill="1" applyBorder="1" applyAlignment="1">
      <alignment horizontal="center" vertical="center" wrapText="1"/>
    </xf>
    <xf numFmtId="0" fontId="0" fillId="12" borderId="1" xfId="0" applyFill="1" applyBorder="1" applyAlignment="1" applyProtection="1">
      <alignment horizontal="center" vertical="center"/>
      <protection hidden="1"/>
    </xf>
    <xf numFmtId="164" fontId="0" fillId="12" borderId="1" xfId="0" applyNumberFormat="1" applyFill="1" applyBorder="1" applyAlignment="1" applyProtection="1">
      <alignment horizontal="center" vertical="center"/>
      <protection hidden="1"/>
    </xf>
    <xf numFmtId="9" fontId="0" fillId="12" borderId="1" xfId="0" applyNumberFormat="1" applyFill="1" applyBorder="1" applyAlignment="1" applyProtection="1">
      <alignment horizontal="center" vertical="center"/>
      <protection hidden="1"/>
    </xf>
    <xf numFmtId="9" fontId="0" fillId="12" borderId="1" xfId="1" applyFont="1" applyFill="1" applyBorder="1" applyAlignment="1" applyProtection="1">
      <alignment horizontal="center" vertical="center"/>
      <protection hidden="1"/>
    </xf>
    <xf numFmtId="9" fontId="1" fillId="5" borderId="1" xfId="1" applyFont="1" applyFill="1" applyBorder="1" applyAlignment="1" applyProtection="1">
      <alignment horizontal="center" vertical="center"/>
      <protection hidden="1"/>
    </xf>
    <xf numFmtId="164" fontId="1" fillId="7" borderId="1" xfId="0" applyNumberFormat="1" applyFont="1" applyFill="1" applyBorder="1" applyAlignment="1" applyProtection="1">
      <alignment horizontal="center" vertical="center"/>
      <protection hidden="1"/>
    </xf>
    <xf numFmtId="9" fontId="1" fillId="7" borderId="1" xfId="1" applyFont="1" applyFill="1" applyBorder="1" applyAlignment="1" applyProtection="1">
      <alignment horizontal="center" vertical="center"/>
      <protection hidden="1"/>
    </xf>
    <xf numFmtId="9" fontId="1" fillId="6" borderId="1" xfId="1" applyFont="1" applyFill="1" applyBorder="1" applyAlignment="1" applyProtection="1">
      <alignment horizontal="center" vertical="center"/>
      <protection hidden="1"/>
    </xf>
    <xf numFmtId="9" fontId="1" fillId="11" borderId="1" xfId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  <protection hidden="1"/>
    </xf>
    <xf numFmtId="9" fontId="1" fillId="2" borderId="1" xfId="1" applyFont="1" applyFill="1" applyBorder="1" applyAlignment="1" applyProtection="1">
      <alignment horizontal="center" vertical="center"/>
      <protection hidden="1"/>
    </xf>
    <xf numFmtId="164" fontId="1" fillId="13" borderId="1" xfId="0" applyNumberFormat="1" applyFont="1" applyFill="1" applyBorder="1" applyAlignment="1" applyProtection="1">
      <alignment horizontal="center" vertical="center"/>
      <protection hidden="1"/>
    </xf>
    <xf numFmtId="9" fontId="0" fillId="13" borderId="1" xfId="0" applyNumberFormat="1" applyFill="1" applyBorder="1" applyAlignment="1" applyProtection="1">
      <alignment horizontal="center" vertical="center"/>
      <protection hidden="1"/>
    </xf>
    <xf numFmtId="9" fontId="1" fillId="13" borderId="1" xfId="1" applyFont="1" applyFill="1" applyBorder="1" applyAlignment="1" applyProtection="1">
      <alignment horizontal="center" vertical="center"/>
      <protection hidden="1"/>
    </xf>
    <xf numFmtId="9" fontId="0" fillId="14" borderId="1" xfId="0" applyNumberFormat="1" applyFill="1" applyBorder="1" applyAlignment="1" applyProtection="1">
      <alignment horizontal="center" vertical="center"/>
      <protection hidden="1"/>
    </xf>
    <xf numFmtId="0" fontId="0" fillId="14" borderId="1" xfId="0" applyFill="1" applyBorder="1" applyAlignment="1" applyProtection="1">
      <alignment horizontal="center" vertical="center"/>
      <protection hidden="1"/>
    </xf>
    <xf numFmtId="164" fontId="0" fillId="14" borderId="1" xfId="0" applyNumberFormat="1" applyFill="1" applyBorder="1" applyAlignment="1" applyProtection="1">
      <alignment horizontal="center" vertical="center"/>
      <protection hidden="1"/>
    </xf>
    <xf numFmtId="0" fontId="0" fillId="15" borderId="1" xfId="0" applyFill="1" applyBorder="1" applyAlignment="1" applyProtection="1">
      <alignment horizontal="center" vertical="center"/>
      <protection hidden="1"/>
    </xf>
    <xf numFmtId="164" fontId="0" fillId="15" borderId="1" xfId="0" applyNumberFormat="1" applyFill="1" applyBorder="1" applyAlignment="1" applyProtection="1">
      <alignment horizontal="center" vertical="center"/>
      <protection hidden="1"/>
    </xf>
    <xf numFmtId="9" fontId="0" fillId="15" borderId="1" xfId="0" applyNumberFormat="1" applyFill="1" applyBorder="1" applyAlignment="1" applyProtection="1">
      <alignment horizontal="center" vertical="center"/>
      <protection hidden="1"/>
    </xf>
    <xf numFmtId="164" fontId="1" fillId="3" borderId="1" xfId="0" applyNumberFormat="1" applyFont="1" applyFill="1" applyBorder="1" applyAlignment="1" applyProtection="1">
      <alignment horizontal="center" vertical="center"/>
      <protection hidden="1"/>
    </xf>
    <xf numFmtId="9" fontId="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13" borderId="1" xfId="0" applyFont="1" applyFill="1" applyBorder="1" applyAlignment="1" applyProtection="1">
      <alignment horizontal="center" vertical="center" wrapText="1"/>
      <protection hidden="1"/>
    </xf>
    <xf numFmtId="0" fontId="0" fillId="13" borderId="1" xfId="0" applyFill="1" applyBorder="1" applyAlignment="1" applyProtection="1">
      <alignment horizontal="center" vertical="center" wrapText="1"/>
      <protection hidden="1"/>
    </xf>
    <xf numFmtId="164" fontId="1" fillId="6" borderId="1" xfId="0" applyNumberFormat="1" applyFont="1" applyFill="1" applyBorder="1" applyAlignment="1" applyProtection="1">
      <alignment horizontal="center" vertical="center"/>
      <protection hidden="1"/>
    </xf>
    <xf numFmtId="164" fontId="1" fillId="11" borderId="1" xfId="0" applyNumberFormat="1" applyFont="1" applyFill="1" applyBorder="1" applyAlignment="1" applyProtection="1">
      <alignment horizontal="center" vertical="center"/>
      <protection hidden="1"/>
    </xf>
    <xf numFmtId="0" fontId="0" fillId="16" borderId="1" xfId="0" applyFill="1" applyBorder="1" applyAlignment="1" applyProtection="1">
      <alignment horizontal="center" vertical="center"/>
      <protection hidden="1"/>
    </xf>
    <xf numFmtId="164" fontId="0" fillId="16" borderId="1" xfId="0" applyNumberFormat="1" applyFill="1" applyBorder="1" applyAlignment="1" applyProtection="1">
      <alignment horizontal="center" vertical="center"/>
      <protection hidden="1"/>
    </xf>
    <xf numFmtId="9" fontId="0" fillId="16" borderId="1" xfId="0" applyNumberFormat="1" applyFill="1" applyBorder="1" applyAlignment="1" applyProtection="1">
      <alignment horizontal="center" vertical="center"/>
      <protection hidden="1"/>
    </xf>
    <xf numFmtId="0" fontId="0" fillId="17" borderId="1" xfId="0" applyFill="1" applyBorder="1" applyAlignment="1" applyProtection="1">
      <alignment horizontal="center" vertical="center"/>
      <protection hidden="1"/>
    </xf>
    <xf numFmtId="164" fontId="0" fillId="17" borderId="1" xfId="0" applyNumberFormat="1" applyFill="1" applyBorder="1" applyAlignment="1" applyProtection="1">
      <alignment horizontal="center" vertical="center"/>
      <protection hidden="1"/>
    </xf>
    <xf numFmtId="9" fontId="0" fillId="17" borderId="1" xfId="0" applyNumberFormat="1" applyFill="1" applyBorder="1" applyAlignment="1" applyProtection="1">
      <alignment horizontal="center" vertical="center"/>
      <protection hidden="1"/>
    </xf>
    <xf numFmtId="164" fontId="1" fillId="10" borderId="1" xfId="0" applyNumberFormat="1" applyFont="1" applyFill="1" applyBorder="1" applyAlignment="1" applyProtection="1">
      <alignment horizontal="center" vertical="center"/>
      <protection hidden="1"/>
    </xf>
    <xf numFmtId="9" fontId="1" fillId="10" borderId="1" xfId="1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protection hidden="1"/>
    </xf>
    <xf numFmtId="9" fontId="2" fillId="0" borderId="0" xfId="0" applyNumberFormat="1" applyFont="1" applyAlignment="1" applyProtection="1">
      <alignment horizontal="left"/>
      <protection hidden="1"/>
    </xf>
    <xf numFmtId="164" fontId="2" fillId="0" borderId="0" xfId="0" applyNumberFormat="1" applyFont="1" applyProtection="1">
      <protection hidden="1"/>
    </xf>
    <xf numFmtId="0" fontId="3" fillId="0" borderId="0" xfId="0" applyFont="1" applyAlignment="1" applyProtection="1">
      <protection hidden="1"/>
    </xf>
    <xf numFmtId="0" fontId="0" fillId="0" borderId="0" xfId="0" applyFont="1" applyAlignment="1" applyProtection="1">
      <protection hidden="1"/>
    </xf>
    <xf numFmtId="9" fontId="0" fillId="0" borderId="0" xfId="0" applyNumberFormat="1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wrapText="1"/>
      <protection hidden="1"/>
    </xf>
    <xf numFmtId="164" fontId="5" fillId="0" borderId="0" xfId="0" applyNumberFormat="1" applyFont="1" applyProtection="1">
      <protection hidden="1"/>
    </xf>
    <xf numFmtId="9" fontId="5" fillId="0" borderId="0" xfId="0" applyNumberFormat="1" applyFont="1" applyProtection="1">
      <protection hidden="1"/>
    </xf>
    <xf numFmtId="164" fontId="0" fillId="9" borderId="1" xfId="0" applyNumberFormat="1" applyFill="1" applyBorder="1" applyAlignment="1" applyProtection="1">
      <alignment horizontal="center" vertical="center" wrapText="1"/>
      <protection hidden="1"/>
    </xf>
    <xf numFmtId="164" fontId="1" fillId="4" borderId="1" xfId="0" applyNumberFormat="1" applyFont="1" applyFill="1" applyBorder="1" applyAlignment="1" applyProtection="1">
      <alignment horizontal="center" vertical="center"/>
      <protection hidden="1"/>
    </xf>
    <xf numFmtId="0" fontId="0" fillId="7" borderId="2" xfId="0" applyFont="1" applyFill="1" applyBorder="1" applyAlignment="1" applyProtection="1">
      <alignment horizontal="center" vertical="center" wrapText="1"/>
      <protection hidden="1"/>
    </xf>
    <xf numFmtId="0" fontId="0" fillId="7" borderId="3" xfId="0" applyFont="1" applyFill="1" applyBorder="1" applyAlignment="1" applyProtection="1">
      <alignment horizontal="center" vertical="center" wrapText="1"/>
      <protection hidden="1"/>
    </xf>
    <xf numFmtId="0" fontId="0" fillId="7" borderId="4" xfId="0" applyFont="1" applyFill="1" applyBorder="1" applyAlignment="1" applyProtection="1">
      <alignment horizontal="center" vertical="center" wrapText="1"/>
      <protection hidden="1"/>
    </xf>
    <xf numFmtId="0" fontId="0" fillId="5" borderId="2" xfId="0" applyFill="1" applyBorder="1" applyAlignment="1" applyProtection="1">
      <alignment horizontal="center" vertical="center" wrapText="1"/>
      <protection hidden="1"/>
    </xf>
    <xf numFmtId="0" fontId="0" fillId="5" borderId="3" xfId="0" applyFill="1" applyBorder="1" applyAlignment="1" applyProtection="1">
      <alignment horizontal="center" vertical="center" wrapText="1"/>
      <protection hidden="1"/>
    </xf>
    <xf numFmtId="0" fontId="0" fillId="5" borderId="4" xfId="0" applyFill="1" applyBorder="1" applyAlignment="1" applyProtection="1">
      <alignment horizontal="center" vertical="center" wrapText="1"/>
      <protection hidden="1"/>
    </xf>
    <xf numFmtId="0" fontId="1" fillId="5" borderId="5" xfId="0" applyFont="1" applyFill="1" applyBorder="1" applyAlignment="1" applyProtection="1">
      <alignment horizontal="center" vertical="center" wrapText="1"/>
      <protection hidden="1"/>
    </xf>
    <xf numFmtId="0" fontId="1" fillId="5" borderId="6" xfId="0" applyFont="1" applyFill="1" applyBorder="1" applyAlignment="1" applyProtection="1">
      <alignment horizontal="center" vertical="center" wrapText="1"/>
      <protection hidden="1"/>
    </xf>
    <xf numFmtId="0" fontId="1" fillId="5" borderId="7" xfId="0" applyFont="1" applyFill="1" applyBorder="1" applyAlignment="1" applyProtection="1">
      <alignment horizontal="center" vertical="center" wrapText="1"/>
      <protection hidden="1"/>
    </xf>
    <xf numFmtId="164" fontId="0" fillId="9" borderId="5" xfId="0" applyNumberFormat="1" applyFill="1" applyBorder="1" applyAlignment="1" applyProtection="1">
      <alignment horizontal="center" vertical="center" wrapText="1"/>
      <protection hidden="1"/>
    </xf>
    <xf numFmtId="164" fontId="0" fillId="9" borderId="7" xfId="0" applyNumberFormat="1" applyFill="1" applyBorder="1" applyAlignment="1" applyProtection="1">
      <alignment horizontal="center" vertical="center" wrapText="1"/>
      <protection hidden="1"/>
    </xf>
    <xf numFmtId="164" fontId="0" fillId="9" borderId="2" xfId="0" applyNumberFormat="1" applyFill="1" applyBorder="1" applyAlignment="1" applyProtection="1">
      <alignment horizontal="center" vertical="center" wrapText="1"/>
      <protection hidden="1"/>
    </xf>
    <xf numFmtId="164" fontId="0" fillId="9" borderId="3" xfId="0" applyNumberFormat="1" applyFill="1" applyBorder="1" applyAlignment="1" applyProtection="1">
      <alignment horizontal="center" vertical="center" wrapText="1"/>
      <protection hidden="1"/>
    </xf>
    <xf numFmtId="164" fontId="0" fillId="9" borderId="4" xfId="0" applyNumberFormat="1" applyFill="1" applyBorder="1" applyAlignment="1" applyProtection="1">
      <alignment horizontal="center" vertical="center" wrapText="1"/>
      <protection hidden="1"/>
    </xf>
    <xf numFmtId="0" fontId="0" fillId="9" borderId="2" xfId="0" applyFill="1" applyBorder="1" applyAlignment="1" applyProtection="1">
      <alignment horizontal="center" vertical="center" wrapText="1"/>
      <protection hidden="1"/>
    </xf>
    <xf numFmtId="0" fontId="0" fillId="9" borderId="3" xfId="0" applyFill="1" applyBorder="1" applyAlignment="1" applyProtection="1">
      <alignment horizontal="center" vertical="center" wrapText="1"/>
      <protection hidden="1"/>
    </xf>
    <xf numFmtId="0" fontId="0" fillId="9" borderId="4" xfId="0" applyFill="1" applyBorder="1" applyAlignment="1" applyProtection="1">
      <alignment horizontal="center" vertical="center" wrapText="1"/>
      <protection hidden="1"/>
    </xf>
    <xf numFmtId="0" fontId="1" fillId="4" borderId="2" xfId="0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 applyProtection="1">
      <alignment horizontal="center" vertical="center" wrapText="1"/>
      <protection hidden="1"/>
    </xf>
    <xf numFmtId="0" fontId="1" fillId="4" borderId="4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" fillId="13" borderId="1" xfId="0" applyFont="1" applyFill="1" applyBorder="1" applyAlignment="1" applyProtection="1">
      <alignment horizontal="center" vertical="center" wrapText="1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0" fillId="5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1" fillId="7" borderId="2" xfId="0" applyFont="1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hidden="1"/>
    </xf>
    <xf numFmtId="0" fontId="0" fillId="2" borderId="3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0" fontId="0" fillId="7" borderId="2" xfId="0" applyFill="1" applyBorder="1" applyAlignment="1" applyProtection="1">
      <alignment horizontal="center" vertical="center" wrapText="1"/>
      <protection hidden="1"/>
    </xf>
    <xf numFmtId="0" fontId="0" fillId="7" borderId="3" xfId="0" applyFill="1" applyBorder="1" applyAlignment="1" applyProtection="1">
      <alignment horizontal="center" vertical="center" wrapText="1"/>
      <protection hidden="1"/>
    </xf>
    <xf numFmtId="0" fontId="0" fillId="7" borderId="4" xfId="0" applyFill="1" applyBorder="1" applyAlignment="1" applyProtection="1">
      <alignment horizontal="center" vertical="center" wrapText="1"/>
      <protection hidden="1"/>
    </xf>
    <xf numFmtId="0" fontId="1" fillId="7" borderId="5" xfId="0" applyFont="1" applyFill="1" applyBorder="1" applyAlignment="1" applyProtection="1">
      <alignment horizontal="center" vertical="center" wrapText="1"/>
      <protection hidden="1"/>
    </xf>
    <xf numFmtId="0" fontId="1" fillId="7" borderId="6" xfId="0" applyFont="1" applyFill="1" applyBorder="1" applyAlignment="1" applyProtection="1">
      <alignment horizontal="center" vertical="center" wrapText="1"/>
      <protection hidden="1"/>
    </xf>
    <xf numFmtId="0" fontId="1" fillId="7" borderId="7" xfId="0" applyFont="1" applyFill="1" applyBorder="1" applyAlignment="1" applyProtection="1">
      <alignment horizontal="center" vertical="center" wrapText="1"/>
      <protection hidden="1"/>
    </xf>
    <xf numFmtId="3" fontId="0" fillId="2" borderId="2" xfId="0" applyNumberFormat="1" applyFill="1" applyBorder="1" applyAlignment="1" applyProtection="1">
      <alignment horizontal="center" vertical="center" wrapText="1"/>
      <protection hidden="1"/>
    </xf>
    <xf numFmtId="3" fontId="0" fillId="2" borderId="3" xfId="0" applyNumberFormat="1" applyFill="1" applyBorder="1" applyAlignment="1" applyProtection="1">
      <alignment horizontal="center" vertical="center" wrapText="1"/>
      <protection hidden="1"/>
    </xf>
    <xf numFmtId="3" fontId="0" fillId="2" borderId="4" xfId="0" applyNumberForma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Alignment="1" applyProtection="1">
      <alignment horizontal="center" vertical="center" wrapText="1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0" fontId="1" fillId="13" borderId="5" xfId="0" applyFont="1" applyFill="1" applyBorder="1" applyAlignment="1" applyProtection="1">
      <alignment horizontal="center" vertical="center" wrapText="1"/>
      <protection hidden="1"/>
    </xf>
    <xf numFmtId="0" fontId="1" fillId="13" borderId="6" xfId="0" applyFont="1" applyFill="1" applyBorder="1" applyAlignment="1" applyProtection="1">
      <alignment horizontal="center" vertical="center" wrapText="1"/>
      <protection hidden="1"/>
    </xf>
    <xf numFmtId="0" fontId="1" fillId="13" borderId="7" xfId="0" applyFont="1" applyFill="1" applyBorder="1" applyAlignment="1" applyProtection="1">
      <alignment horizontal="center" vertical="center" wrapText="1"/>
      <protection hidden="1"/>
    </xf>
    <xf numFmtId="0" fontId="1" fillId="11" borderId="5" xfId="0" applyFont="1" applyFill="1" applyBorder="1" applyAlignment="1" applyProtection="1">
      <alignment horizontal="center" vertical="center" wrapText="1"/>
      <protection hidden="1"/>
    </xf>
    <xf numFmtId="0" fontId="1" fillId="11" borderId="6" xfId="0" applyFont="1" applyFill="1" applyBorder="1" applyAlignment="1" applyProtection="1">
      <alignment horizontal="center" vertical="center" wrapText="1"/>
      <protection hidden="1"/>
    </xf>
    <xf numFmtId="0" fontId="1" fillId="11" borderId="7" xfId="0" applyFont="1" applyFill="1" applyBorder="1" applyAlignment="1" applyProtection="1">
      <alignment horizontal="center" vertical="center" wrapText="1"/>
      <protection hidden="1"/>
    </xf>
    <xf numFmtId="0" fontId="1" fillId="6" borderId="5" xfId="0" applyFont="1" applyFill="1" applyBorder="1" applyAlignment="1" applyProtection="1">
      <alignment horizontal="center" vertical="center" wrapText="1"/>
      <protection hidden="1"/>
    </xf>
    <xf numFmtId="0" fontId="1" fillId="6" borderId="6" xfId="0" applyFont="1" applyFill="1" applyBorder="1" applyAlignment="1" applyProtection="1">
      <alignment horizontal="center" vertical="center" wrapText="1"/>
      <protection hidden="1"/>
    </xf>
    <xf numFmtId="0" fontId="1" fillId="6" borderId="7" xfId="0" applyFont="1" applyFill="1" applyBorder="1" applyAlignment="1" applyProtection="1">
      <alignment horizontal="center" vertical="center" wrapText="1"/>
      <protection hidden="1"/>
    </xf>
    <xf numFmtId="0" fontId="1" fillId="10" borderId="5" xfId="0" applyFont="1" applyFill="1" applyBorder="1" applyAlignment="1" applyProtection="1">
      <alignment horizontal="center" vertical="center" wrapText="1"/>
      <protection hidden="1"/>
    </xf>
    <xf numFmtId="0" fontId="1" fillId="10" borderId="6" xfId="0" applyFont="1" applyFill="1" applyBorder="1" applyAlignment="1" applyProtection="1">
      <alignment horizontal="center" vertical="center" wrapText="1"/>
      <protection hidden="1"/>
    </xf>
    <xf numFmtId="0" fontId="1" fillId="10" borderId="7" xfId="0" applyFont="1" applyFill="1" applyBorder="1" applyAlignment="1" applyProtection="1">
      <alignment horizontal="center" vertical="center" wrapText="1"/>
      <protection hidden="1"/>
    </xf>
    <xf numFmtId="0" fontId="0" fillId="15" borderId="5" xfId="0" applyFont="1" applyFill="1" applyBorder="1" applyAlignment="1" applyProtection="1">
      <alignment horizontal="center" vertical="center" wrapText="1"/>
      <protection hidden="1"/>
    </xf>
    <xf numFmtId="0" fontId="0" fillId="15" borderId="6" xfId="0" applyFont="1" applyFill="1" applyBorder="1" applyAlignment="1" applyProtection="1">
      <alignment horizontal="center" vertical="center" wrapText="1"/>
      <protection hidden="1"/>
    </xf>
    <xf numFmtId="0" fontId="0" fillId="15" borderId="7" xfId="0" applyFont="1" applyFill="1" applyBorder="1" applyAlignment="1" applyProtection="1">
      <alignment horizontal="center" vertical="center" wrapText="1"/>
      <protection hidden="1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0" fontId="0" fillId="6" borderId="2" xfId="0" applyFill="1" applyBorder="1" applyAlignment="1" applyProtection="1">
      <alignment horizontal="center" vertical="center"/>
      <protection hidden="1"/>
    </xf>
    <xf numFmtId="0" fontId="0" fillId="6" borderId="3" xfId="0" applyFill="1" applyBorder="1" applyAlignment="1" applyProtection="1">
      <alignment horizontal="center" vertical="center"/>
      <protection hidden="1"/>
    </xf>
    <xf numFmtId="0" fontId="0" fillId="6" borderId="4" xfId="0" applyFill="1" applyBorder="1" applyAlignment="1" applyProtection="1">
      <alignment horizontal="center" vertical="center"/>
      <protection hidden="1"/>
    </xf>
    <xf numFmtId="0" fontId="1" fillId="10" borderId="4" xfId="0" applyFont="1" applyFill="1" applyBorder="1" applyAlignment="1" applyProtection="1">
      <alignment horizontal="center" vertical="center" wrapText="1"/>
      <protection hidden="1"/>
    </xf>
    <xf numFmtId="0" fontId="1" fillId="10" borderId="1" xfId="0" applyFont="1" applyFill="1" applyBorder="1" applyAlignment="1" applyProtection="1">
      <alignment horizontal="center" vertical="center" wrapText="1"/>
      <protection hidden="1"/>
    </xf>
    <xf numFmtId="0" fontId="0" fillId="10" borderId="2" xfId="0" applyFill="1" applyBorder="1" applyAlignment="1" applyProtection="1">
      <alignment horizontal="center" vertical="center"/>
      <protection hidden="1"/>
    </xf>
    <xf numFmtId="0" fontId="0" fillId="10" borderId="3" xfId="0" applyFill="1" applyBorder="1" applyAlignment="1" applyProtection="1">
      <alignment horizontal="center" vertical="center"/>
      <protection hidden="1"/>
    </xf>
    <xf numFmtId="0" fontId="0" fillId="10" borderId="4" xfId="0" applyFill="1" applyBorder="1" applyAlignment="1" applyProtection="1">
      <alignment horizontal="center" vertical="center"/>
      <protection hidden="1"/>
    </xf>
    <xf numFmtId="0" fontId="1" fillId="11" borderId="4" xfId="0" applyFont="1" applyFill="1" applyBorder="1" applyAlignment="1" applyProtection="1">
      <alignment horizontal="center" vertical="center" wrapText="1"/>
      <protection hidden="1"/>
    </xf>
    <xf numFmtId="0" fontId="1" fillId="11" borderId="2" xfId="0" applyFont="1" applyFill="1" applyBorder="1" applyAlignment="1" applyProtection="1">
      <alignment horizontal="center" vertical="center" wrapText="1"/>
      <protection hidden="1"/>
    </xf>
    <xf numFmtId="0" fontId="0" fillId="11" borderId="2" xfId="0" applyFill="1" applyBorder="1" applyAlignment="1" applyProtection="1">
      <alignment horizontal="center" vertical="center" wrapText="1"/>
      <protection hidden="1"/>
    </xf>
    <xf numFmtId="0" fontId="0" fillId="11" borderId="4" xfId="0" applyFill="1" applyBorder="1" applyAlignment="1" applyProtection="1">
      <alignment horizontal="center" vertical="center" wrapText="1"/>
      <protection hidden="1"/>
    </xf>
    <xf numFmtId="0" fontId="1" fillId="11" borderId="1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0E4E4"/>
      <color rgb="FFD0E7EC"/>
      <color rgb="FFF6A494"/>
      <color rgb="FFFF7575"/>
      <color rgb="FF82E17D"/>
      <color rgb="FFEA9C34"/>
      <color rgb="FFF8805A"/>
      <color rgb="FFFFD399"/>
      <color rgb="FFFECC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abSelected="1" workbookViewId="0">
      <pane ySplit="4" topLeftCell="A5" activePane="bottomLeft" state="frozen"/>
      <selection pane="bottomLeft" activeCell="J8" sqref="J8"/>
    </sheetView>
  </sheetViews>
  <sheetFormatPr baseColWidth="10" defaultRowHeight="14.4" x14ac:dyDescent="0.3"/>
  <cols>
    <col min="1" max="1" width="12.21875" style="2" customWidth="1"/>
    <col min="2" max="2" width="11.5546875" style="2"/>
    <col min="3" max="3" width="24" style="19" customWidth="1"/>
    <col min="4" max="4" width="53.88671875" style="2" customWidth="1"/>
    <col min="5" max="5" width="15.6640625" style="20" customWidth="1"/>
    <col min="6" max="6" width="16.6640625" style="45" customWidth="1"/>
    <col min="7" max="8" width="16.5546875" style="20" customWidth="1"/>
    <col min="9" max="9" width="16.77734375" style="20" customWidth="1"/>
    <col min="10" max="16384" width="11.5546875" style="2"/>
  </cols>
  <sheetData>
    <row r="1" spans="1:11" ht="28.8" customHeight="1" x14ac:dyDescent="0.3">
      <c r="A1" s="113" t="s">
        <v>0</v>
      </c>
      <c r="B1" s="113" t="s">
        <v>68</v>
      </c>
      <c r="C1" s="113" t="s">
        <v>69</v>
      </c>
      <c r="D1" s="116" t="s">
        <v>86</v>
      </c>
      <c r="E1" s="116"/>
      <c r="F1" s="116"/>
      <c r="G1" s="116"/>
      <c r="H1" s="116"/>
      <c r="I1" s="116"/>
    </row>
    <row r="2" spans="1:11" ht="28.8" customHeight="1" x14ac:dyDescent="0.3">
      <c r="A2" s="114"/>
      <c r="B2" s="114"/>
      <c r="C2" s="114"/>
      <c r="D2" s="110" t="s">
        <v>149</v>
      </c>
      <c r="E2" s="107" t="s">
        <v>92</v>
      </c>
      <c r="F2" s="95" t="s">
        <v>70</v>
      </c>
      <c r="G2" s="95"/>
      <c r="H2" s="95"/>
      <c r="I2" s="95"/>
    </row>
    <row r="3" spans="1:11" ht="28.8" customHeight="1" x14ac:dyDescent="0.3">
      <c r="A3" s="114"/>
      <c r="B3" s="114"/>
      <c r="C3" s="114"/>
      <c r="D3" s="111"/>
      <c r="E3" s="108"/>
      <c r="F3" s="94" t="s">
        <v>89</v>
      </c>
      <c r="G3" s="94"/>
      <c r="H3" s="105" t="s">
        <v>102</v>
      </c>
      <c r="I3" s="106"/>
    </row>
    <row r="4" spans="1:11" ht="28.8" customHeight="1" x14ac:dyDescent="0.3">
      <c r="A4" s="115"/>
      <c r="B4" s="115"/>
      <c r="C4" s="115"/>
      <c r="D4" s="112"/>
      <c r="E4" s="109"/>
      <c r="F4" s="35" t="s">
        <v>87</v>
      </c>
      <c r="G4" s="32" t="s">
        <v>88</v>
      </c>
      <c r="H4" s="35" t="s">
        <v>103</v>
      </c>
      <c r="I4" s="32" t="s">
        <v>88</v>
      </c>
    </row>
    <row r="5" spans="1:11" ht="14.4" customHeight="1" x14ac:dyDescent="0.3">
      <c r="A5" s="118" t="s">
        <v>1</v>
      </c>
      <c r="B5" s="99" t="s">
        <v>2</v>
      </c>
      <c r="C5" s="30" t="s">
        <v>20</v>
      </c>
      <c r="D5" s="3"/>
      <c r="E5" s="1"/>
      <c r="F5" s="36"/>
      <c r="G5" s="21"/>
      <c r="H5" s="21"/>
      <c r="I5" s="21"/>
      <c r="K5" s="22"/>
    </row>
    <row r="6" spans="1:11" ht="14.4" customHeight="1" x14ac:dyDescent="0.3">
      <c r="A6" s="119"/>
      <c r="B6" s="100"/>
      <c r="C6" s="31" t="s">
        <v>3</v>
      </c>
      <c r="D6" s="34" t="s">
        <v>91</v>
      </c>
      <c r="E6" s="1">
        <v>15000</v>
      </c>
      <c r="F6" s="36">
        <v>0.4</v>
      </c>
      <c r="G6" s="1">
        <f>E6*F6</f>
        <v>6000</v>
      </c>
      <c r="H6" s="36">
        <f>I6/E6</f>
        <v>0.6</v>
      </c>
      <c r="I6" s="21">
        <f t="shared" ref="I6:I18" si="0">E6-G6</f>
        <v>9000</v>
      </c>
    </row>
    <row r="7" spans="1:11" ht="14.4" customHeight="1" x14ac:dyDescent="0.3">
      <c r="A7" s="119"/>
      <c r="B7" s="100"/>
      <c r="C7" s="99" t="s">
        <v>4</v>
      </c>
      <c r="D7" s="46" t="s">
        <v>93</v>
      </c>
      <c r="E7" s="1">
        <v>15000</v>
      </c>
      <c r="F7" s="36">
        <v>0.4</v>
      </c>
      <c r="G7" s="1">
        <f t="shared" ref="G7:G18" si="1">E7*F7</f>
        <v>6000</v>
      </c>
      <c r="H7" s="36">
        <f t="shared" ref="H7:H18" si="2">I7/E7</f>
        <v>0.6</v>
      </c>
      <c r="I7" s="21">
        <f t="shared" si="0"/>
        <v>9000</v>
      </c>
    </row>
    <row r="8" spans="1:11" ht="14.4" customHeight="1" x14ac:dyDescent="0.3">
      <c r="A8" s="119"/>
      <c r="B8" s="100"/>
      <c r="C8" s="100"/>
      <c r="D8" s="46" t="s">
        <v>94</v>
      </c>
      <c r="E8" s="1">
        <v>15000</v>
      </c>
      <c r="F8" s="36">
        <v>0.4</v>
      </c>
      <c r="G8" s="1">
        <f t="shared" si="1"/>
        <v>6000</v>
      </c>
      <c r="H8" s="36">
        <f t="shared" si="2"/>
        <v>0.6</v>
      </c>
      <c r="I8" s="21">
        <f t="shared" si="0"/>
        <v>9000</v>
      </c>
    </row>
    <row r="9" spans="1:11" ht="14.4" customHeight="1" x14ac:dyDescent="0.3">
      <c r="A9" s="119"/>
      <c r="B9" s="100"/>
      <c r="C9" s="100"/>
      <c r="D9" s="46" t="s">
        <v>95</v>
      </c>
      <c r="E9" s="1">
        <v>15000</v>
      </c>
      <c r="F9" s="36">
        <v>0.4</v>
      </c>
      <c r="G9" s="1">
        <f t="shared" si="1"/>
        <v>6000</v>
      </c>
      <c r="H9" s="36">
        <f t="shared" si="2"/>
        <v>0.6</v>
      </c>
      <c r="I9" s="21">
        <f t="shared" si="0"/>
        <v>9000</v>
      </c>
    </row>
    <row r="10" spans="1:11" ht="14.4" customHeight="1" x14ac:dyDescent="0.3">
      <c r="A10" s="119"/>
      <c r="B10" s="100"/>
      <c r="C10" s="100"/>
      <c r="D10" s="46" t="s">
        <v>96</v>
      </c>
      <c r="E10" s="1">
        <v>15000</v>
      </c>
      <c r="F10" s="36">
        <v>0.4</v>
      </c>
      <c r="G10" s="1">
        <f t="shared" si="1"/>
        <v>6000</v>
      </c>
      <c r="H10" s="36">
        <f t="shared" si="2"/>
        <v>0.6</v>
      </c>
      <c r="I10" s="21">
        <f t="shared" si="0"/>
        <v>9000</v>
      </c>
    </row>
    <row r="11" spans="1:11" x14ac:dyDescent="0.3">
      <c r="A11" s="119"/>
      <c r="B11" s="100"/>
      <c r="C11" s="100"/>
      <c r="D11" s="46" t="s">
        <v>97</v>
      </c>
      <c r="E11" s="1">
        <v>15000</v>
      </c>
      <c r="F11" s="36">
        <v>0.4</v>
      </c>
      <c r="G11" s="1">
        <f t="shared" si="1"/>
        <v>6000</v>
      </c>
      <c r="H11" s="36">
        <f t="shared" si="2"/>
        <v>0.6</v>
      </c>
      <c r="I11" s="21">
        <f t="shared" si="0"/>
        <v>9000</v>
      </c>
    </row>
    <row r="12" spans="1:11" x14ac:dyDescent="0.3">
      <c r="A12" s="119"/>
      <c r="B12" s="100"/>
      <c r="C12" s="101"/>
      <c r="D12" s="46" t="s">
        <v>98</v>
      </c>
      <c r="E12" s="1">
        <v>15000</v>
      </c>
      <c r="F12" s="36">
        <v>0</v>
      </c>
      <c r="G12" s="1">
        <f t="shared" si="1"/>
        <v>0</v>
      </c>
      <c r="H12" s="36">
        <f t="shared" si="2"/>
        <v>1</v>
      </c>
      <c r="I12" s="21">
        <f t="shared" si="0"/>
        <v>15000</v>
      </c>
    </row>
    <row r="13" spans="1:11" x14ac:dyDescent="0.3">
      <c r="A13" s="119"/>
      <c r="B13" s="100"/>
      <c r="C13" s="4" t="s">
        <v>21</v>
      </c>
      <c r="D13" s="3"/>
      <c r="E13" s="1"/>
      <c r="F13" s="37"/>
      <c r="G13" s="1"/>
      <c r="H13" s="36"/>
      <c r="I13" s="21"/>
    </row>
    <row r="14" spans="1:11" x14ac:dyDescent="0.3">
      <c r="A14" s="119"/>
      <c r="B14" s="100"/>
      <c r="C14" s="4" t="s">
        <v>22</v>
      </c>
      <c r="D14" s="3"/>
      <c r="E14" s="1"/>
      <c r="F14" s="37"/>
      <c r="G14" s="1"/>
      <c r="H14" s="36"/>
      <c r="I14" s="21"/>
    </row>
    <row r="15" spans="1:11" x14ac:dyDescent="0.3">
      <c r="A15" s="119"/>
      <c r="B15" s="100"/>
      <c r="C15" s="4" t="s">
        <v>23</v>
      </c>
      <c r="D15" s="3"/>
      <c r="E15" s="1"/>
      <c r="F15" s="37"/>
      <c r="G15" s="1"/>
      <c r="H15" s="36"/>
      <c r="I15" s="21"/>
    </row>
    <row r="16" spans="1:11" x14ac:dyDescent="0.3">
      <c r="A16" s="119"/>
      <c r="B16" s="100"/>
      <c r="C16" s="4" t="s">
        <v>5</v>
      </c>
      <c r="D16" s="46" t="s">
        <v>99</v>
      </c>
      <c r="E16" s="1">
        <v>15000</v>
      </c>
      <c r="F16" s="37">
        <v>0</v>
      </c>
      <c r="G16" s="1">
        <f t="shared" si="1"/>
        <v>0</v>
      </c>
      <c r="H16" s="36">
        <f t="shared" si="2"/>
        <v>1</v>
      </c>
      <c r="I16" s="21">
        <f t="shared" si="0"/>
        <v>15000</v>
      </c>
    </row>
    <row r="17" spans="1:9" x14ac:dyDescent="0.3">
      <c r="A17" s="119"/>
      <c r="B17" s="100"/>
      <c r="C17" s="4" t="s">
        <v>24</v>
      </c>
      <c r="D17" s="3"/>
      <c r="E17" s="1"/>
      <c r="F17" s="37"/>
      <c r="G17" s="1"/>
      <c r="H17" s="36"/>
      <c r="I17" s="21"/>
    </row>
    <row r="18" spans="1:9" x14ac:dyDescent="0.3">
      <c r="A18" s="119"/>
      <c r="B18" s="100"/>
      <c r="C18" s="4" t="s">
        <v>6</v>
      </c>
      <c r="D18" s="46" t="s">
        <v>100</v>
      </c>
      <c r="E18" s="1">
        <v>15000</v>
      </c>
      <c r="F18" s="37">
        <v>0</v>
      </c>
      <c r="G18" s="1">
        <f t="shared" si="1"/>
        <v>0</v>
      </c>
      <c r="H18" s="36">
        <f t="shared" si="2"/>
        <v>1</v>
      </c>
      <c r="I18" s="21">
        <f t="shared" si="0"/>
        <v>15000</v>
      </c>
    </row>
    <row r="19" spans="1:9" x14ac:dyDescent="0.3">
      <c r="A19" s="119"/>
      <c r="B19" s="101"/>
      <c r="C19" s="30" t="s">
        <v>25</v>
      </c>
      <c r="D19" s="3"/>
      <c r="E19" s="1"/>
      <c r="F19" s="37"/>
      <c r="G19" s="1"/>
      <c r="H19" s="21"/>
      <c r="I19" s="21"/>
    </row>
    <row r="20" spans="1:9" ht="28.8" customHeight="1" x14ac:dyDescent="0.3">
      <c r="A20" s="120" t="s">
        <v>71</v>
      </c>
      <c r="B20" s="120"/>
      <c r="C20" s="120"/>
      <c r="D20" s="47">
        <v>9</v>
      </c>
      <c r="E20" s="48">
        <f>SUM(E5:E19)</f>
        <v>135000</v>
      </c>
      <c r="F20" s="49">
        <f>G20/E20</f>
        <v>0.26666666666666666</v>
      </c>
      <c r="G20" s="48">
        <f>SUM(G5:G19)</f>
        <v>36000</v>
      </c>
      <c r="H20" s="50">
        <f>I20/E20</f>
        <v>0.73333333333333328</v>
      </c>
      <c r="I20" s="48">
        <f>SUM(I5:I19)</f>
        <v>99000</v>
      </c>
    </row>
    <row r="21" spans="1:9" ht="28.8" customHeight="1" x14ac:dyDescent="0.3">
      <c r="A21" s="102" t="s">
        <v>90</v>
      </c>
      <c r="B21" s="103"/>
      <c r="C21" s="103"/>
      <c r="D21" s="104"/>
      <c r="E21" s="33">
        <f>E20*0.25</f>
        <v>33750</v>
      </c>
      <c r="F21" s="38">
        <f>G21/E21</f>
        <v>0.26666666666666666</v>
      </c>
      <c r="G21" s="33">
        <f t="shared" ref="G21" si="3">G20*0.25</f>
        <v>9000</v>
      </c>
      <c r="H21" s="51">
        <f>I21/E21</f>
        <v>0.73333333333333328</v>
      </c>
      <c r="I21" s="33">
        <f>E21-G21</f>
        <v>24750</v>
      </c>
    </row>
    <row r="22" spans="1:9" ht="14.4" customHeight="1" x14ac:dyDescent="0.3">
      <c r="A22" s="121" t="s">
        <v>7</v>
      </c>
      <c r="B22" s="96" t="s">
        <v>2</v>
      </c>
      <c r="C22" s="5" t="s">
        <v>26</v>
      </c>
      <c r="D22" s="3"/>
      <c r="E22" s="1"/>
      <c r="F22" s="37"/>
      <c r="G22" s="1"/>
      <c r="H22" s="36"/>
      <c r="I22" s="21"/>
    </row>
    <row r="23" spans="1:9" x14ac:dyDescent="0.3">
      <c r="A23" s="121"/>
      <c r="B23" s="97"/>
      <c r="C23" s="5" t="s">
        <v>27</v>
      </c>
      <c r="D23" s="3"/>
      <c r="E23" s="1"/>
      <c r="F23" s="37"/>
      <c r="G23" s="1"/>
      <c r="H23" s="36"/>
      <c r="I23" s="21"/>
    </row>
    <row r="24" spans="1:9" x14ac:dyDescent="0.3">
      <c r="A24" s="121"/>
      <c r="B24" s="97"/>
      <c r="C24" s="5" t="s">
        <v>28</v>
      </c>
      <c r="D24" s="3"/>
      <c r="E24" s="1"/>
      <c r="F24" s="37"/>
      <c r="G24" s="1"/>
      <c r="H24" s="36"/>
      <c r="I24" s="21"/>
    </row>
    <row r="25" spans="1:9" x14ac:dyDescent="0.3">
      <c r="A25" s="121"/>
      <c r="B25" s="97"/>
      <c r="C25" s="5" t="s">
        <v>29</v>
      </c>
      <c r="D25" s="3"/>
      <c r="E25" s="1"/>
      <c r="F25" s="37"/>
      <c r="G25" s="1"/>
      <c r="H25" s="36"/>
      <c r="I25" s="21"/>
    </row>
    <row r="26" spans="1:9" x14ac:dyDescent="0.3">
      <c r="A26" s="121"/>
      <c r="B26" s="97"/>
      <c r="C26" s="5" t="s">
        <v>30</v>
      </c>
      <c r="D26" s="3"/>
      <c r="E26" s="1"/>
      <c r="F26" s="37"/>
      <c r="G26" s="1"/>
      <c r="H26" s="36"/>
      <c r="I26" s="21"/>
    </row>
    <row r="27" spans="1:9" x14ac:dyDescent="0.3">
      <c r="A27" s="121"/>
      <c r="B27" s="98"/>
      <c r="C27" s="5" t="s">
        <v>31</v>
      </c>
      <c r="D27" s="3"/>
      <c r="E27" s="1"/>
      <c r="F27" s="37"/>
      <c r="G27" s="1"/>
      <c r="H27" s="36"/>
      <c r="I27" s="21"/>
    </row>
    <row r="28" spans="1:9" ht="14.4" customHeight="1" x14ac:dyDescent="0.3">
      <c r="A28" s="121"/>
      <c r="B28" s="96" t="s">
        <v>8</v>
      </c>
      <c r="C28" s="5" t="s">
        <v>32</v>
      </c>
      <c r="D28" s="46" t="s">
        <v>101</v>
      </c>
      <c r="E28" s="1">
        <v>15000</v>
      </c>
      <c r="F28" s="37">
        <v>0.4</v>
      </c>
      <c r="G28" s="1">
        <f t="shared" ref="G28:G49" si="4">E28*F28</f>
        <v>6000</v>
      </c>
      <c r="H28" s="36">
        <f t="shared" ref="H28:H49" si="5">I28/E28</f>
        <v>0.6</v>
      </c>
      <c r="I28" s="21">
        <f t="shared" ref="I28:I49" si="6">E28-G28</f>
        <v>9000</v>
      </c>
    </row>
    <row r="29" spans="1:9" ht="14.4" customHeight="1" x14ac:dyDescent="0.3">
      <c r="A29" s="121"/>
      <c r="B29" s="97"/>
      <c r="C29" s="6" t="s">
        <v>33</v>
      </c>
      <c r="D29" s="3"/>
      <c r="E29" s="1"/>
      <c r="F29" s="37"/>
      <c r="G29" s="1"/>
      <c r="H29" s="36"/>
      <c r="I29" s="21"/>
    </row>
    <row r="30" spans="1:9" ht="14.4" customHeight="1" x14ac:dyDescent="0.3">
      <c r="A30" s="121"/>
      <c r="B30" s="97"/>
      <c r="C30" s="6" t="s">
        <v>34</v>
      </c>
      <c r="D30" s="3"/>
      <c r="E30" s="1"/>
      <c r="F30" s="37"/>
      <c r="G30" s="1"/>
      <c r="H30" s="36"/>
      <c r="I30" s="21"/>
    </row>
    <row r="31" spans="1:9" ht="14.4" customHeight="1" x14ac:dyDescent="0.3">
      <c r="A31" s="121"/>
      <c r="B31" s="97"/>
      <c r="C31" s="6" t="s">
        <v>35</v>
      </c>
      <c r="D31" s="3"/>
      <c r="E31" s="1"/>
      <c r="F31" s="37"/>
      <c r="G31" s="1"/>
      <c r="H31" s="36"/>
      <c r="I31" s="21"/>
    </row>
    <row r="32" spans="1:9" ht="14.4" customHeight="1" x14ac:dyDescent="0.3">
      <c r="A32" s="121"/>
      <c r="B32" s="97"/>
      <c r="C32" s="6" t="s">
        <v>11</v>
      </c>
      <c r="D32" s="46" t="s">
        <v>109</v>
      </c>
      <c r="E32" s="1">
        <v>15000</v>
      </c>
      <c r="F32" s="37">
        <v>0.4</v>
      </c>
      <c r="G32" s="1">
        <f t="shared" si="4"/>
        <v>6000</v>
      </c>
      <c r="H32" s="36">
        <f t="shared" si="5"/>
        <v>0.6</v>
      </c>
      <c r="I32" s="21">
        <f t="shared" si="6"/>
        <v>9000</v>
      </c>
    </row>
    <row r="33" spans="1:9" ht="14.4" customHeight="1" x14ac:dyDescent="0.3">
      <c r="A33" s="121"/>
      <c r="B33" s="97"/>
      <c r="C33" s="6" t="s">
        <v>36</v>
      </c>
      <c r="D33" s="3"/>
      <c r="E33" s="1"/>
      <c r="F33" s="37"/>
      <c r="G33" s="1"/>
      <c r="H33" s="36"/>
      <c r="I33" s="21"/>
    </row>
    <row r="34" spans="1:9" ht="14.4" customHeight="1" x14ac:dyDescent="0.3">
      <c r="A34" s="121"/>
      <c r="B34" s="97"/>
      <c r="C34" s="6" t="s">
        <v>37</v>
      </c>
      <c r="D34" s="3"/>
      <c r="E34" s="1"/>
      <c r="F34" s="37"/>
      <c r="G34" s="1"/>
      <c r="H34" s="36"/>
      <c r="I34" s="21"/>
    </row>
    <row r="35" spans="1:9" x14ac:dyDescent="0.3">
      <c r="A35" s="121"/>
      <c r="B35" s="98"/>
      <c r="C35" s="6" t="s">
        <v>38</v>
      </c>
      <c r="D35" s="3"/>
      <c r="E35" s="1"/>
      <c r="F35" s="37"/>
      <c r="G35" s="1"/>
      <c r="H35" s="36"/>
      <c r="I35" s="21"/>
    </row>
    <row r="36" spans="1:9" ht="14.4" customHeight="1" x14ac:dyDescent="0.3">
      <c r="A36" s="121"/>
      <c r="B36" s="96" t="s">
        <v>10</v>
      </c>
      <c r="C36" s="6" t="s">
        <v>39</v>
      </c>
      <c r="D36" s="3"/>
      <c r="E36" s="1"/>
      <c r="F36" s="37"/>
      <c r="G36" s="1"/>
      <c r="H36" s="36"/>
      <c r="I36" s="21"/>
    </row>
    <row r="37" spans="1:9" ht="14.4" customHeight="1" x14ac:dyDescent="0.3">
      <c r="A37" s="121"/>
      <c r="B37" s="97"/>
      <c r="C37" s="126" t="s">
        <v>9</v>
      </c>
      <c r="D37" s="46" t="s">
        <v>104</v>
      </c>
      <c r="E37" s="1">
        <v>15000</v>
      </c>
      <c r="F37" s="37">
        <v>0</v>
      </c>
      <c r="G37" s="1">
        <f t="shared" si="4"/>
        <v>0</v>
      </c>
      <c r="H37" s="36">
        <f t="shared" si="5"/>
        <v>1</v>
      </c>
      <c r="I37" s="21">
        <f t="shared" si="6"/>
        <v>15000</v>
      </c>
    </row>
    <row r="38" spans="1:9" ht="14.4" customHeight="1" x14ac:dyDescent="0.3">
      <c r="A38" s="121"/>
      <c r="B38" s="97"/>
      <c r="C38" s="127"/>
      <c r="D38" s="46" t="s">
        <v>105</v>
      </c>
      <c r="E38" s="1">
        <v>15000</v>
      </c>
      <c r="F38" s="37">
        <v>0.4</v>
      </c>
      <c r="G38" s="1">
        <f t="shared" si="4"/>
        <v>6000</v>
      </c>
      <c r="H38" s="36">
        <f t="shared" si="5"/>
        <v>0.6</v>
      </c>
      <c r="I38" s="21">
        <f t="shared" si="6"/>
        <v>9000</v>
      </c>
    </row>
    <row r="39" spans="1:9" ht="14.4" customHeight="1" x14ac:dyDescent="0.3">
      <c r="A39" s="121"/>
      <c r="B39" s="97"/>
      <c r="C39" s="127"/>
      <c r="D39" s="46" t="s">
        <v>106</v>
      </c>
      <c r="E39" s="1">
        <v>15000</v>
      </c>
      <c r="F39" s="37">
        <v>0</v>
      </c>
      <c r="G39" s="1">
        <f t="shared" si="4"/>
        <v>0</v>
      </c>
      <c r="H39" s="36">
        <f t="shared" si="5"/>
        <v>1</v>
      </c>
      <c r="I39" s="21">
        <f t="shared" si="6"/>
        <v>15000</v>
      </c>
    </row>
    <row r="40" spans="1:9" ht="14.4" customHeight="1" x14ac:dyDescent="0.3">
      <c r="A40" s="121"/>
      <c r="B40" s="97"/>
      <c r="C40" s="127"/>
      <c r="D40" s="46" t="s">
        <v>107</v>
      </c>
      <c r="E40" s="1">
        <v>15000</v>
      </c>
      <c r="F40" s="37">
        <v>0</v>
      </c>
      <c r="G40" s="1">
        <f t="shared" si="4"/>
        <v>0</v>
      </c>
      <c r="H40" s="36">
        <f t="shared" si="5"/>
        <v>1</v>
      </c>
      <c r="I40" s="21">
        <f t="shared" si="6"/>
        <v>15000</v>
      </c>
    </row>
    <row r="41" spans="1:9" x14ac:dyDescent="0.3">
      <c r="A41" s="121"/>
      <c r="B41" s="97"/>
      <c r="C41" s="128"/>
      <c r="D41" s="46" t="s">
        <v>108</v>
      </c>
      <c r="E41" s="1">
        <v>15000</v>
      </c>
      <c r="F41" s="37">
        <v>0</v>
      </c>
      <c r="G41" s="1">
        <f t="shared" si="4"/>
        <v>0</v>
      </c>
      <c r="H41" s="36">
        <f t="shared" si="5"/>
        <v>1</v>
      </c>
      <c r="I41" s="21">
        <f t="shared" si="6"/>
        <v>15000</v>
      </c>
    </row>
    <row r="42" spans="1:9" x14ac:dyDescent="0.3">
      <c r="A42" s="121"/>
      <c r="B42" s="97"/>
      <c r="C42" s="6" t="s">
        <v>40</v>
      </c>
      <c r="D42" s="3"/>
      <c r="E42" s="1"/>
      <c r="F42" s="37"/>
      <c r="G42" s="1"/>
      <c r="H42" s="36"/>
      <c r="I42" s="21"/>
    </row>
    <row r="43" spans="1:9" x14ac:dyDescent="0.3">
      <c r="A43" s="121"/>
      <c r="B43" s="97"/>
      <c r="C43" s="6" t="s">
        <v>41</v>
      </c>
      <c r="D43" s="3"/>
      <c r="E43" s="1"/>
      <c r="F43" s="37"/>
      <c r="G43" s="1"/>
      <c r="H43" s="36"/>
      <c r="I43" s="21"/>
    </row>
    <row r="44" spans="1:9" x14ac:dyDescent="0.3">
      <c r="A44" s="121"/>
      <c r="B44" s="97"/>
      <c r="C44" s="6" t="s">
        <v>42</v>
      </c>
      <c r="D44" s="3"/>
      <c r="E44" s="1"/>
      <c r="F44" s="37"/>
      <c r="G44" s="1"/>
      <c r="H44" s="36"/>
      <c r="I44" s="21"/>
    </row>
    <row r="45" spans="1:9" x14ac:dyDescent="0.3">
      <c r="A45" s="121"/>
      <c r="B45" s="97"/>
      <c r="C45" s="126" t="s">
        <v>12</v>
      </c>
      <c r="D45" s="46" t="s">
        <v>110</v>
      </c>
      <c r="E45" s="1">
        <v>15000</v>
      </c>
      <c r="F45" s="37">
        <v>0</v>
      </c>
      <c r="G45" s="1">
        <f t="shared" si="4"/>
        <v>0</v>
      </c>
      <c r="H45" s="36">
        <f t="shared" si="5"/>
        <v>1</v>
      </c>
      <c r="I45" s="21">
        <f t="shared" si="6"/>
        <v>15000</v>
      </c>
    </row>
    <row r="46" spans="1:9" x14ac:dyDescent="0.3">
      <c r="A46" s="121"/>
      <c r="B46" s="97"/>
      <c r="C46" s="127"/>
      <c r="D46" s="46" t="s">
        <v>111</v>
      </c>
      <c r="E46" s="1">
        <v>15000</v>
      </c>
      <c r="F46" s="37">
        <v>0</v>
      </c>
      <c r="G46" s="1">
        <f t="shared" si="4"/>
        <v>0</v>
      </c>
      <c r="H46" s="36">
        <f t="shared" si="5"/>
        <v>1</v>
      </c>
      <c r="I46" s="21">
        <f t="shared" si="6"/>
        <v>15000</v>
      </c>
    </row>
    <row r="47" spans="1:9" x14ac:dyDescent="0.3">
      <c r="A47" s="121"/>
      <c r="B47" s="97"/>
      <c r="C47" s="128"/>
      <c r="D47" s="46" t="s">
        <v>112</v>
      </c>
      <c r="E47" s="1">
        <v>15000</v>
      </c>
      <c r="F47" s="37">
        <v>0</v>
      </c>
      <c r="G47" s="1">
        <f t="shared" si="4"/>
        <v>0</v>
      </c>
      <c r="H47" s="36">
        <f t="shared" si="5"/>
        <v>1</v>
      </c>
      <c r="I47" s="21">
        <f t="shared" si="6"/>
        <v>15000</v>
      </c>
    </row>
    <row r="48" spans="1:9" x14ac:dyDescent="0.3">
      <c r="A48" s="121"/>
      <c r="B48" s="97"/>
      <c r="C48" s="5" t="s">
        <v>43</v>
      </c>
      <c r="D48" s="3"/>
      <c r="E48" s="1"/>
      <c r="F48" s="37"/>
      <c r="G48" s="1"/>
      <c r="H48" s="36"/>
      <c r="I48" s="21"/>
    </row>
    <row r="49" spans="1:9" ht="14.4" customHeight="1" x14ac:dyDescent="0.3">
      <c r="A49" s="122"/>
      <c r="B49" s="98"/>
      <c r="C49" s="5" t="s">
        <v>13</v>
      </c>
      <c r="D49" s="46" t="s">
        <v>113</v>
      </c>
      <c r="E49" s="1">
        <v>15000</v>
      </c>
      <c r="F49" s="37">
        <v>0.4</v>
      </c>
      <c r="G49" s="1">
        <f t="shared" si="4"/>
        <v>6000</v>
      </c>
      <c r="H49" s="36">
        <f t="shared" si="5"/>
        <v>0.6</v>
      </c>
      <c r="I49" s="21">
        <f t="shared" si="6"/>
        <v>9000</v>
      </c>
    </row>
    <row r="50" spans="1:9" ht="28.8" customHeight="1" x14ac:dyDescent="0.3">
      <c r="A50" s="121" t="s">
        <v>72</v>
      </c>
      <c r="B50" s="121"/>
      <c r="C50" s="121"/>
      <c r="D50" s="12">
        <v>11</v>
      </c>
      <c r="E50" s="13">
        <f>SUM(E22:E49)</f>
        <v>165000</v>
      </c>
      <c r="F50" s="42">
        <f>G50/E50</f>
        <v>0.14545454545454545</v>
      </c>
      <c r="G50" s="13">
        <f t="shared" ref="G50" si="7">SUM(G22:G49)</f>
        <v>24000</v>
      </c>
      <c r="H50" s="55">
        <f>I50/E50</f>
        <v>0.8545454545454545</v>
      </c>
      <c r="I50" s="13">
        <f>IF(I4="","",SUM(I22:I49))</f>
        <v>141000</v>
      </c>
    </row>
    <row r="51" spans="1:9" ht="28.8" customHeight="1" x14ac:dyDescent="0.3">
      <c r="A51" s="129" t="s">
        <v>90</v>
      </c>
      <c r="B51" s="130"/>
      <c r="C51" s="130"/>
      <c r="D51" s="131"/>
      <c r="E51" s="52">
        <f>E50*0.25</f>
        <v>41250</v>
      </c>
      <c r="F51" s="39">
        <f>G51/E51</f>
        <v>0.14545454545454545</v>
      </c>
      <c r="G51" s="52">
        <f t="shared" ref="G51" si="8">G50*0.25</f>
        <v>6000</v>
      </c>
      <c r="H51" s="53">
        <f>I51/E51</f>
        <v>0.8545454545454545</v>
      </c>
      <c r="I51" s="52">
        <f>E51-G51</f>
        <v>35250</v>
      </c>
    </row>
    <row r="52" spans="1:9" ht="14.4" customHeight="1" x14ac:dyDescent="0.3">
      <c r="A52" s="138" t="s">
        <v>14</v>
      </c>
      <c r="B52" s="123" t="s">
        <v>17</v>
      </c>
      <c r="C52" s="29" t="s">
        <v>48</v>
      </c>
      <c r="D52" s="3"/>
      <c r="E52" s="1"/>
      <c r="F52" s="37"/>
      <c r="G52" s="1"/>
      <c r="H52" s="36"/>
      <c r="I52" s="21"/>
    </row>
    <row r="53" spans="1:9" x14ac:dyDescent="0.3">
      <c r="A53" s="139"/>
      <c r="B53" s="124"/>
      <c r="C53" s="29" t="s">
        <v>49</v>
      </c>
      <c r="D53" s="3"/>
      <c r="E53" s="1"/>
      <c r="F53" s="37"/>
      <c r="G53" s="1"/>
      <c r="H53" s="36"/>
      <c r="I53" s="21"/>
    </row>
    <row r="54" spans="1:9" x14ac:dyDescent="0.3">
      <c r="A54" s="139"/>
      <c r="B54" s="124"/>
      <c r="C54" s="29" t="s">
        <v>50</v>
      </c>
      <c r="D54" s="3"/>
      <c r="E54" s="1"/>
      <c r="F54" s="37"/>
      <c r="G54" s="1"/>
      <c r="H54" s="36"/>
      <c r="I54" s="21"/>
    </row>
    <row r="55" spans="1:9" ht="14.4" customHeight="1" x14ac:dyDescent="0.3">
      <c r="A55" s="139"/>
      <c r="B55" s="124"/>
      <c r="C55" s="29" t="s">
        <v>51</v>
      </c>
      <c r="D55" s="3"/>
      <c r="E55" s="1"/>
      <c r="F55" s="37"/>
      <c r="G55" s="1"/>
      <c r="H55" s="36"/>
      <c r="I55" s="21"/>
    </row>
    <row r="56" spans="1:9" ht="14.4" customHeight="1" x14ac:dyDescent="0.3">
      <c r="A56" s="139"/>
      <c r="B56" s="124"/>
      <c r="C56" s="123" t="s">
        <v>18</v>
      </c>
      <c r="D56" s="46" t="s">
        <v>116</v>
      </c>
      <c r="E56" s="1">
        <v>15000</v>
      </c>
      <c r="F56" s="37">
        <v>0</v>
      </c>
      <c r="G56" s="1">
        <f t="shared" ref="G56:G70" si="9">F56*E56</f>
        <v>0</v>
      </c>
      <c r="H56" s="36">
        <f t="shared" ref="H56:H70" si="10">I56/E56</f>
        <v>1</v>
      </c>
      <c r="I56" s="21">
        <f t="shared" ref="I56:I70" si="11">E56-G56</f>
        <v>15000</v>
      </c>
    </row>
    <row r="57" spans="1:9" x14ac:dyDescent="0.3">
      <c r="A57" s="139"/>
      <c r="B57" s="125"/>
      <c r="C57" s="125"/>
      <c r="D57" s="46" t="s">
        <v>117</v>
      </c>
      <c r="E57" s="1">
        <v>15000</v>
      </c>
      <c r="F57" s="37">
        <v>0.4</v>
      </c>
      <c r="G57" s="1">
        <f t="shared" si="9"/>
        <v>6000</v>
      </c>
      <c r="H57" s="36">
        <f t="shared" si="10"/>
        <v>0.6</v>
      </c>
      <c r="I57" s="21">
        <f t="shared" si="11"/>
        <v>9000</v>
      </c>
    </row>
    <row r="58" spans="1:9" ht="14.4" customHeight="1" x14ac:dyDescent="0.3">
      <c r="A58" s="139"/>
      <c r="B58" s="123" t="s">
        <v>10</v>
      </c>
      <c r="C58" s="7" t="s">
        <v>47</v>
      </c>
      <c r="D58" s="3"/>
      <c r="E58" s="1"/>
      <c r="F58" s="37"/>
      <c r="G58" s="1"/>
      <c r="H58" s="36"/>
      <c r="I58" s="21"/>
    </row>
    <row r="59" spans="1:9" x14ac:dyDescent="0.3">
      <c r="A59" s="139"/>
      <c r="B59" s="124"/>
      <c r="C59" s="7" t="s">
        <v>15</v>
      </c>
      <c r="D59" s="46" t="s">
        <v>114</v>
      </c>
      <c r="E59" s="1">
        <v>15000</v>
      </c>
      <c r="F59" s="37">
        <v>0.4</v>
      </c>
      <c r="G59" s="1">
        <f t="shared" si="9"/>
        <v>6000</v>
      </c>
      <c r="H59" s="36">
        <f t="shared" si="10"/>
        <v>0.6</v>
      </c>
      <c r="I59" s="21">
        <f t="shared" si="11"/>
        <v>9000</v>
      </c>
    </row>
    <row r="60" spans="1:9" x14ac:dyDescent="0.3">
      <c r="A60" s="139"/>
      <c r="B60" s="124"/>
      <c r="C60" s="7" t="s">
        <v>16</v>
      </c>
      <c r="D60" s="46" t="s">
        <v>115</v>
      </c>
      <c r="E60" s="1">
        <v>15000</v>
      </c>
      <c r="F60" s="37">
        <v>0</v>
      </c>
      <c r="G60" s="1">
        <f t="shared" si="9"/>
        <v>0</v>
      </c>
      <c r="H60" s="36">
        <f t="shared" si="10"/>
        <v>1</v>
      </c>
      <c r="I60" s="21">
        <f t="shared" si="11"/>
        <v>15000</v>
      </c>
    </row>
    <row r="61" spans="1:9" x14ac:dyDescent="0.3">
      <c r="A61" s="139"/>
      <c r="B61" s="124"/>
      <c r="C61" s="132" t="s">
        <v>19</v>
      </c>
      <c r="D61" s="46" t="s">
        <v>118</v>
      </c>
      <c r="E61" s="1">
        <v>15000</v>
      </c>
      <c r="F61" s="37">
        <v>0.4</v>
      </c>
      <c r="G61" s="1">
        <f t="shared" si="9"/>
        <v>6000</v>
      </c>
      <c r="H61" s="36">
        <f t="shared" si="10"/>
        <v>0.6</v>
      </c>
      <c r="I61" s="21">
        <f t="shared" si="11"/>
        <v>9000</v>
      </c>
    </row>
    <row r="62" spans="1:9" x14ac:dyDescent="0.3">
      <c r="A62" s="139"/>
      <c r="B62" s="124"/>
      <c r="C62" s="133"/>
      <c r="D62" s="46" t="s">
        <v>119</v>
      </c>
      <c r="E62" s="1">
        <v>15000</v>
      </c>
      <c r="F62" s="37">
        <v>0.4</v>
      </c>
      <c r="G62" s="1">
        <f t="shared" si="9"/>
        <v>6000</v>
      </c>
      <c r="H62" s="36">
        <f t="shared" si="10"/>
        <v>0.6</v>
      </c>
      <c r="I62" s="21">
        <f t="shared" si="11"/>
        <v>9000</v>
      </c>
    </row>
    <row r="63" spans="1:9" x14ac:dyDescent="0.3">
      <c r="A63" s="139"/>
      <c r="B63" s="124"/>
      <c r="C63" s="133"/>
      <c r="D63" s="46" t="s">
        <v>120</v>
      </c>
      <c r="E63" s="1">
        <v>15000</v>
      </c>
      <c r="F63" s="37">
        <v>0</v>
      </c>
      <c r="G63" s="1">
        <f t="shared" si="9"/>
        <v>0</v>
      </c>
      <c r="H63" s="36">
        <f t="shared" si="10"/>
        <v>1</v>
      </c>
      <c r="I63" s="21">
        <f t="shared" si="11"/>
        <v>15000</v>
      </c>
    </row>
    <row r="64" spans="1:9" x14ac:dyDescent="0.3">
      <c r="A64" s="139"/>
      <c r="B64" s="124"/>
      <c r="C64" s="133"/>
      <c r="D64" s="46" t="s">
        <v>121</v>
      </c>
      <c r="E64" s="1">
        <v>15000</v>
      </c>
      <c r="F64" s="37">
        <v>0.4</v>
      </c>
      <c r="G64" s="1">
        <f t="shared" si="9"/>
        <v>6000</v>
      </c>
      <c r="H64" s="36">
        <f t="shared" si="10"/>
        <v>0.6</v>
      </c>
      <c r="I64" s="21">
        <f t="shared" si="11"/>
        <v>9000</v>
      </c>
    </row>
    <row r="65" spans="1:9" x14ac:dyDescent="0.3">
      <c r="A65" s="139"/>
      <c r="B65" s="124"/>
      <c r="C65" s="133"/>
      <c r="D65" s="56" t="s">
        <v>122</v>
      </c>
      <c r="E65" s="1">
        <v>15000</v>
      </c>
      <c r="F65" s="37">
        <v>0.4</v>
      </c>
      <c r="G65" s="1">
        <f t="shared" si="9"/>
        <v>6000</v>
      </c>
      <c r="H65" s="36">
        <f t="shared" si="10"/>
        <v>0.6</v>
      </c>
      <c r="I65" s="21">
        <f t="shared" si="11"/>
        <v>9000</v>
      </c>
    </row>
    <row r="66" spans="1:9" x14ac:dyDescent="0.3">
      <c r="A66" s="139"/>
      <c r="B66" s="124"/>
      <c r="C66" s="133"/>
      <c r="D66" s="46" t="s">
        <v>123</v>
      </c>
      <c r="E66" s="1">
        <v>15000</v>
      </c>
      <c r="F66" s="37">
        <v>0.4</v>
      </c>
      <c r="G66" s="1">
        <f t="shared" si="9"/>
        <v>6000</v>
      </c>
      <c r="H66" s="36">
        <f t="shared" si="10"/>
        <v>0.6</v>
      </c>
      <c r="I66" s="21">
        <f t="shared" si="11"/>
        <v>9000</v>
      </c>
    </row>
    <row r="67" spans="1:9" x14ac:dyDescent="0.3">
      <c r="A67" s="139"/>
      <c r="B67" s="124"/>
      <c r="C67" s="133"/>
      <c r="D67" s="46" t="s">
        <v>124</v>
      </c>
      <c r="E67" s="1">
        <v>15000</v>
      </c>
      <c r="F67" s="37">
        <v>0.4</v>
      </c>
      <c r="G67" s="1">
        <f t="shared" si="9"/>
        <v>6000</v>
      </c>
      <c r="H67" s="36">
        <f t="shared" si="10"/>
        <v>0.6</v>
      </c>
      <c r="I67" s="21">
        <f t="shared" si="11"/>
        <v>9000</v>
      </c>
    </row>
    <row r="68" spans="1:9" x14ac:dyDescent="0.3">
      <c r="A68" s="139"/>
      <c r="B68" s="124"/>
      <c r="C68" s="133"/>
      <c r="D68" s="46" t="s">
        <v>125</v>
      </c>
      <c r="E68" s="1">
        <v>15000</v>
      </c>
      <c r="F68" s="37">
        <v>0.4</v>
      </c>
      <c r="G68" s="1">
        <f t="shared" si="9"/>
        <v>6000</v>
      </c>
      <c r="H68" s="36">
        <f t="shared" si="10"/>
        <v>0.6</v>
      </c>
      <c r="I68" s="21">
        <f t="shared" si="11"/>
        <v>9000</v>
      </c>
    </row>
    <row r="69" spans="1:9" x14ac:dyDescent="0.3">
      <c r="A69" s="139"/>
      <c r="B69" s="124"/>
      <c r="C69" s="133"/>
      <c r="D69" s="46" t="s">
        <v>126</v>
      </c>
      <c r="E69" s="1">
        <v>15000</v>
      </c>
      <c r="F69" s="37">
        <v>0.4</v>
      </c>
      <c r="G69" s="1">
        <f t="shared" si="9"/>
        <v>6000</v>
      </c>
      <c r="H69" s="36">
        <f t="shared" si="10"/>
        <v>0.6</v>
      </c>
      <c r="I69" s="21">
        <f t="shared" si="11"/>
        <v>9000</v>
      </c>
    </row>
    <row r="70" spans="1:9" x14ac:dyDescent="0.3">
      <c r="A70" s="139"/>
      <c r="B70" s="124"/>
      <c r="C70" s="134"/>
      <c r="D70" s="46" t="s">
        <v>127</v>
      </c>
      <c r="E70" s="1">
        <v>15000</v>
      </c>
      <c r="F70" s="37">
        <v>0.4</v>
      </c>
      <c r="G70" s="1">
        <f t="shared" si="9"/>
        <v>6000</v>
      </c>
      <c r="H70" s="36">
        <f t="shared" si="10"/>
        <v>0.6</v>
      </c>
      <c r="I70" s="21">
        <f t="shared" si="11"/>
        <v>9000</v>
      </c>
    </row>
    <row r="71" spans="1:9" x14ac:dyDescent="0.3">
      <c r="A71" s="139"/>
      <c r="B71" s="124"/>
      <c r="C71" s="8" t="s">
        <v>52</v>
      </c>
      <c r="D71" s="3"/>
      <c r="E71" s="1"/>
      <c r="F71" s="37"/>
      <c r="G71" s="1"/>
      <c r="H71" s="36"/>
      <c r="I71" s="21"/>
    </row>
    <row r="72" spans="1:9" x14ac:dyDescent="0.3">
      <c r="A72" s="139"/>
      <c r="B72" s="124"/>
      <c r="C72" s="29" t="s">
        <v>53</v>
      </c>
      <c r="D72" s="3"/>
      <c r="E72" s="1"/>
      <c r="F72" s="37"/>
      <c r="G72" s="1"/>
      <c r="H72" s="36"/>
      <c r="I72" s="21"/>
    </row>
    <row r="73" spans="1:9" x14ac:dyDescent="0.3">
      <c r="A73" s="140"/>
      <c r="B73" s="125"/>
      <c r="C73" s="26" t="s">
        <v>67</v>
      </c>
      <c r="D73" s="3"/>
      <c r="E73" s="1"/>
      <c r="F73" s="37"/>
      <c r="G73" s="1"/>
      <c r="H73" s="36"/>
      <c r="I73" s="21"/>
    </row>
    <row r="74" spans="1:9" ht="28.8" customHeight="1" x14ac:dyDescent="0.3">
      <c r="A74" s="141" t="s">
        <v>73</v>
      </c>
      <c r="B74" s="141"/>
      <c r="C74" s="141"/>
      <c r="D74" s="63">
        <v>14</v>
      </c>
      <c r="E74" s="64">
        <f>SUM(E52:E73)</f>
        <v>210000</v>
      </c>
      <c r="F74" s="62">
        <f>G74/E74</f>
        <v>0.31428571428571428</v>
      </c>
      <c r="G74" s="64">
        <f t="shared" ref="G74" si="12">SUM(G52:G73)</f>
        <v>66000</v>
      </c>
      <c r="H74" s="62">
        <f>I74/E74</f>
        <v>0.68571428571428572</v>
      </c>
      <c r="I74" s="64">
        <f>IF(I4="","",SUM(I52:I73))</f>
        <v>144000</v>
      </c>
    </row>
    <row r="75" spans="1:9" ht="28.8" customHeight="1" x14ac:dyDescent="0.3">
      <c r="A75" s="135" t="s">
        <v>90</v>
      </c>
      <c r="B75" s="136"/>
      <c r="C75" s="136"/>
      <c r="D75" s="137"/>
      <c r="E75" s="57">
        <f>E74*0.25</f>
        <v>52500</v>
      </c>
      <c r="F75" s="40">
        <f>G75/E75</f>
        <v>0.31428571428571428</v>
      </c>
      <c r="G75" s="57">
        <f t="shared" ref="G75" si="13">G74*0.25</f>
        <v>16500</v>
      </c>
      <c r="H75" s="58">
        <f>I75/E75</f>
        <v>0.68571428571428572</v>
      </c>
      <c r="I75" s="57">
        <f>E75-G75</f>
        <v>36000</v>
      </c>
    </row>
    <row r="76" spans="1:9" ht="72" customHeight="1" x14ac:dyDescent="0.3">
      <c r="A76" s="70" t="s">
        <v>54</v>
      </c>
      <c r="B76" s="71" t="s">
        <v>17</v>
      </c>
      <c r="C76" s="71" t="s">
        <v>55</v>
      </c>
      <c r="D76" s="3"/>
      <c r="E76" s="1"/>
      <c r="F76" s="37"/>
      <c r="G76" s="1"/>
      <c r="H76" s="21"/>
      <c r="I76" s="21"/>
    </row>
    <row r="77" spans="1:9" ht="28.8" customHeight="1" x14ac:dyDescent="0.3">
      <c r="A77" s="117" t="s">
        <v>74</v>
      </c>
      <c r="B77" s="117"/>
      <c r="C77" s="117"/>
      <c r="D77" s="9">
        <f>SUM(D76:D76)</f>
        <v>0</v>
      </c>
      <c r="E77" s="10">
        <f>SUM(E76)</f>
        <v>0</v>
      </c>
      <c r="F77" s="41"/>
      <c r="G77" s="10">
        <f t="shared" ref="G77" si="14">SUM(G76:G76)</f>
        <v>0</v>
      </c>
      <c r="H77" s="10"/>
      <c r="I77" s="10">
        <f>IF(I4="","",SUM(I76))</f>
        <v>0</v>
      </c>
    </row>
    <row r="78" spans="1:9" ht="28.8" customHeight="1" x14ac:dyDescent="0.3">
      <c r="A78" s="145" t="s">
        <v>90</v>
      </c>
      <c r="B78" s="146"/>
      <c r="C78" s="146"/>
      <c r="D78" s="147"/>
      <c r="E78" s="59">
        <f>E77*0.25</f>
        <v>0</v>
      </c>
      <c r="F78" s="60"/>
      <c r="G78" s="59">
        <f t="shared" ref="G78" si="15">G77*0.25</f>
        <v>0</v>
      </c>
      <c r="H78" s="61"/>
      <c r="I78" s="59">
        <f>E78-G78</f>
        <v>0</v>
      </c>
    </row>
    <row r="79" spans="1:9" ht="22.8" customHeight="1" x14ac:dyDescent="0.3">
      <c r="A79" s="169" t="s">
        <v>44</v>
      </c>
      <c r="B79" s="171" t="s">
        <v>17</v>
      </c>
      <c r="C79" s="28" t="s">
        <v>45</v>
      </c>
      <c r="D79" s="3"/>
      <c r="E79" s="1"/>
      <c r="F79" s="37"/>
      <c r="G79" s="1"/>
      <c r="H79" s="21"/>
      <c r="I79" s="21"/>
    </row>
    <row r="80" spans="1:9" ht="21" customHeight="1" x14ac:dyDescent="0.3">
      <c r="A80" s="170"/>
      <c r="B80" s="172"/>
      <c r="C80" s="11" t="s">
        <v>46</v>
      </c>
      <c r="D80" s="3"/>
      <c r="E80" s="1"/>
      <c r="F80" s="37"/>
      <c r="G80" s="1"/>
      <c r="H80" s="21"/>
      <c r="I80" s="21"/>
    </row>
    <row r="81" spans="1:9" ht="28.8" customHeight="1" x14ac:dyDescent="0.3">
      <c r="A81" s="173" t="s">
        <v>75</v>
      </c>
      <c r="B81" s="173"/>
      <c r="C81" s="173"/>
      <c r="D81" s="77">
        <f>SUM(D79:D80)</f>
        <v>0</v>
      </c>
      <c r="E81" s="78">
        <f>SUM(E79:E80)</f>
        <v>0</v>
      </c>
      <c r="F81" s="79"/>
      <c r="G81" s="78">
        <f t="shared" ref="G81" si="16">SUM(G79:G80)</f>
        <v>0</v>
      </c>
      <c r="H81" s="78"/>
      <c r="I81" s="78">
        <f>IF(I4="","",SUM(I79:I80))</f>
        <v>0</v>
      </c>
    </row>
    <row r="82" spans="1:9" ht="28.8" customHeight="1" x14ac:dyDescent="0.3">
      <c r="A82" s="148" t="s">
        <v>90</v>
      </c>
      <c r="B82" s="149"/>
      <c r="C82" s="149"/>
      <c r="D82" s="150"/>
      <c r="E82" s="73">
        <f>E81*0.25</f>
        <v>0</v>
      </c>
      <c r="F82" s="42"/>
      <c r="G82" s="73">
        <f t="shared" ref="G82" si="17">G81*0.25</f>
        <v>0</v>
      </c>
      <c r="H82" s="55"/>
      <c r="I82" s="73">
        <f>E82-G82</f>
        <v>0</v>
      </c>
    </row>
    <row r="83" spans="1:9" ht="17.399999999999999" customHeight="1" x14ac:dyDescent="0.3">
      <c r="A83" s="160" t="s">
        <v>66</v>
      </c>
      <c r="B83" s="27" t="s">
        <v>10</v>
      </c>
      <c r="C83" s="14" t="s">
        <v>56</v>
      </c>
      <c r="D83" s="3"/>
      <c r="E83" s="1"/>
      <c r="F83" s="37"/>
      <c r="G83" s="1"/>
      <c r="H83" s="21"/>
      <c r="I83" s="21"/>
    </row>
    <row r="84" spans="1:9" ht="14.4" customHeight="1" x14ac:dyDescent="0.3">
      <c r="A84" s="160"/>
      <c r="B84" s="161" t="s">
        <v>60</v>
      </c>
      <c r="C84" s="14" t="s">
        <v>57</v>
      </c>
      <c r="D84" s="3"/>
      <c r="E84" s="1"/>
      <c r="F84" s="37"/>
      <c r="G84" s="1"/>
      <c r="H84" s="21"/>
      <c r="I84" s="21"/>
    </row>
    <row r="85" spans="1:9" x14ac:dyDescent="0.3">
      <c r="A85" s="160"/>
      <c r="B85" s="162"/>
      <c r="C85" s="14" t="s">
        <v>58</v>
      </c>
      <c r="D85" s="3"/>
      <c r="E85" s="1"/>
      <c r="F85" s="37"/>
      <c r="G85" s="1"/>
      <c r="H85" s="21"/>
      <c r="I85" s="21"/>
    </row>
    <row r="86" spans="1:9" x14ac:dyDescent="0.3">
      <c r="A86" s="160"/>
      <c r="B86" s="163"/>
      <c r="C86" s="14" t="s">
        <v>59</v>
      </c>
      <c r="D86" s="3"/>
      <c r="E86" s="1"/>
      <c r="F86" s="37"/>
      <c r="G86" s="1"/>
      <c r="H86" s="21"/>
      <c r="I86" s="21"/>
    </row>
    <row r="87" spans="1:9" ht="28.8" customHeight="1" x14ac:dyDescent="0.3">
      <c r="A87" s="160" t="s">
        <v>76</v>
      </c>
      <c r="B87" s="160"/>
      <c r="C87" s="160"/>
      <c r="D87" s="74">
        <f>SUM(D83:D86)</f>
        <v>0</v>
      </c>
      <c r="E87" s="75">
        <f t="shared" ref="E87:G87" si="18">SUM(E83:E86)</f>
        <v>0</v>
      </c>
      <c r="F87" s="76"/>
      <c r="G87" s="75">
        <f t="shared" si="18"/>
        <v>0</v>
      </c>
      <c r="H87" s="75"/>
      <c r="I87" s="75">
        <f>IF(I4="","",SUM(I83:I86))</f>
        <v>0</v>
      </c>
    </row>
    <row r="88" spans="1:9" ht="28.8" customHeight="1" x14ac:dyDescent="0.3">
      <c r="A88" s="151" t="s">
        <v>90</v>
      </c>
      <c r="B88" s="152"/>
      <c r="C88" s="152"/>
      <c r="D88" s="153"/>
      <c r="E88" s="72">
        <f>E87*0.25</f>
        <v>0</v>
      </c>
      <c r="F88" s="43"/>
      <c r="G88" s="72">
        <f t="shared" ref="G88" si="19">G87*0.25</f>
        <v>0</v>
      </c>
      <c r="H88" s="54"/>
      <c r="I88" s="72">
        <f>E88-G88</f>
        <v>0</v>
      </c>
    </row>
    <row r="89" spans="1:9" ht="14.4" customHeight="1" x14ac:dyDescent="0.3">
      <c r="A89" s="164" t="s">
        <v>79</v>
      </c>
      <c r="B89" s="25" t="s">
        <v>10</v>
      </c>
      <c r="C89" s="16" t="s">
        <v>61</v>
      </c>
      <c r="D89" s="3"/>
      <c r="E89" s="1"/>
      <c r="F89" s="37"/>
      <c r="G89" s="1"/>
      <c r="H89" s="21"/>
      <c r="I89" s="21"/>
    </row>
    <row r="90" spans="1:9" ht="14.4" customHeight="1" x14ac:dyDescent="0.3">
      <c r="A90" s="165"/>
      <c r="B90" s="166" t="s">
        <v>60</v>
      </c>
      <c r="C90" s="17" t="s">
        <v>62</v>
      </c>
      <c r="D90" s="3"/>
      <c r="E90" s="1"/>
      <c r="F90" s="37"/>
      <c r="G90" s="1"/>
      <c r="H90" s="21"/>
      <c r="I90" s="21"/>
    </row>
    <row r="91" spans="1:9" x14ac:dyDescent="0.3">
      <c r="A91" s="165"/>
      <c r="B91" s="167"/>
      <c r="C91" s="17" t="s">
        <v>63</v>
      </c>
      <c r="D91" s="3"/>
      <c r="E91" s="1"/>
      <c r="F91" s="37"/>
      <c r="G91" s="1"/>
      <c r="H91" s="21"/>
      <c r="I91" s="21"/>
    </row>
    <row r="92" spans="1:9" x14ac:dyDescent="0.3">
      <c r="A92" s="165"/>
      <c r="B92" s="167"/>
      <c r="C92" s="17" t="s">
        <v>64</v>
      </c>
      <c r="D92" s="3"/>
      <c r="E92" s="1"/>
      <c r="F92" s="37"/>
      <c r="G92" s="1"/>
      <c r="H92" s="21"/>
      <c r="I92" s="21"/>
    </row>
    <row r="93" spans="1:9" x14ac:dyDescent="0.3">
      <c r="A93" s="165"/>
      <c r="B93" s="168"/>
      <c r="C93" s="17" t="s">
        <v>65</v>
      </c>
      <c r="D93" s="3"/>
      <c r="E93" s="1"/>
      <c r="F93" s="37"/>
      <c r="G93" s="1"/>
      <c r="H93" s="21"/>
      <c r="I93" s="21"/>
    </row>
    <row r="94" spans="1:9" ht="28.8" customHeight="1" x14ac:dyDescent="0.3">
      <c r="A94" s="165" t="s">
        <v>77</v>
      </c>
      <c r="B94" s="165"/>
      <c r="C94" s="165"/>
      <c r="D94" s="27">
        <f>SUM(D89:D93)</f>
        <v>0</v>
      </c>
      <c r="E94" s="15">
        <f t="shared" ref="E94:G94" si="20">SUM(E89:E93)</f>
        <v>0</v>
      </c>
      <c r="F94" s="43"/>
      <c r="G94" s="15">
        <f t="shared" si="20"/>
        <v>0</v>
      </c>
      <c r="H94" s="15"/>
      <c r="I94" s="15">
        <f>IF(I4="","",SUM(I89:I93))</f>
        <v>0</v>
      </c>
    </row>
    <row r="95" spans="1:9" ht="28.8" customHeight="1" x14ac:dyDescent="0.3">
      <c r="A95" s="154" t="s">
        <v>90</v>
      </c>
      <c r="B95" s="155"/>
      <c r="C95" s="155"/>
      <c r="D95" s="156"/>
      <c r="E95" s="80">
        <f>E94*0.25</f>
        <v>0</v>
      </c>
      <c r="F95" s="44"/>
      <c r="G95" s="80">
        <f t="shared" ref="G95" si="21">G94*0.25</f>
        <v>0</v>
      </c>
      <c r="H95" s="81"/>
      <c r="I95" s="80">
        <f>E95-G95</f>
        <v>0</v>
      </c>
    </row>
    <row r="96" spans="1:9" ht="28.8" customHeight="1" x14ac:dyDescent="0.3">
      <c r="A96" s="157" t="s">
        <v>78</v>
      </c>
      <c r="B96" s="158"/>
      <c r="C96" s="159"/>
      <c r="D96" s="65">
        <f>SUM(D20+D50+D74+D77+D81+D87+D94)</f>
        <v>34</v>
      </c>
      <c r="E96" s="66">
        <f>SUM(E20+E50+E74+E77+E81+E87+E94)</f>
        <v>510000</v>
      </c>
      <c r="F96" s="67"/>
      <c r="G96" s="66">
        <f>SUM(G20+G50+G74+G77+G81+G87+G94)</f>
        <v>126000</v>
      </c>
      <c r="H96" s="66"/>
      <c r="I96" s="66">
        <f>SUM(I20+I50+I74+I77+I81+I87+I94)</f>
        <v>384000</v>
      </c>
    </row>
    <row r="97" spans="1:9" ht="28.8" customHeight="1" x14ac:dyDescent="0.3">
      <c r="A97" s="142" t="s">
        <v>90</v>
      </c>
      <c r="B97" s="143"/>
      <c r="C97" s="143"/>
      <c r="D97" s="144"/>
      <c r="E97" s="18">
        <f>SUM(E21+E51+E75+E78+E82+E88+E95)</f>
        <v>127500</v>
      </c>
      <c r="F97" s="69"/>
      <c r="G97" s="18">
        <f>SUM(G21+G51+G75+G78+G82+G88+G95)</f>
        <v>31500</v>
      </c>
      <c r="H97" s="68"/>
      <c r="I97" s="18">
        <f>SUM(I21+I51+I75+I78+I82+I88+I95)</f>
        <v>96000</v>
      </c>
    </row>
    <row r="99" spans="1:9" s="90" customFormat="1" x14ac:dyDescent="0.3">
      <c r="A99" s="90" t="s">
        <v>150</v>
      </c>
      <c r="C99" s="91"/>
      <c r="E99" s="92"/>
      <c r="F99" s="93"/>
      <c r="G99" s="92"/>
      <c r="H99" s="92"/>
      <c r="I99" s="92"/>
    </row>
    <row r="100" spans="1:9" s="90" customFormat="1" x14ac:dyDescent="0.3">
      <c r="C100" s="91"/>
      <c r="E100" s="92"/>
      <c r="F100" s="93"/>
      <c r="G100" s="92"/>
      <c r="H100" s="92"/>
      <c r="I100" s="92"/>
    </row>
    <row r="101" spans="1:9" x14ac:dyDescent="0.3">
      <c r="A101" s="83" t="s">
        <v>151</v>
      </c>
    </row>
    <row r="102" spans="1:9" x14ac:dyDescent="0.3">
      <c r="A102" s="23" t="s">
        <v>134</v>
      </c>
      <c r="B102" s="24"/>
      <c r="C102" s="23"/>
    </row>
    <row r="103" spans="1:9" x14ac:dyDescent="0.3">
      <c r="A103" s="23" t="s">
        <v>142</v>
      </c>
      <c r="B103" s="24"/>
      <c r="C103" s="23"/>
    </row>
    <row r="104" spans="1:9" x14ac:dyDescent="0.3">
      <c r="A104" s="23" t="s">
        <v>129</v>
      </c>
      <c r="B104" s="24"/>
      <c r="C104" s="23"/>
    </row>
    <row r="105" spans="1:9" x14ac:dyDescent="0.3">
      <c r="A105" s="23" t="s">
        <v>148</v>
      </c>
      <c r="B105" s="24"/>
      <c r="C105" s="23"/>
    </row>
    <row r="106" spans="1:9" x14ac:dyDescent="0.3">
      <c r="A106" s="23" t="s">
        <v>130</v>
      </c>
      <c r="B106" s="24"/>
      <c r="C106" s="23"/>
    </row>
    <row r="107" spans="1:9" x14ac:dyDescent="0.3">
      <c r="A107" s="23" t="s">
        <v>131</v>
      </c>
      <c r="B107" s="24"/>
      <c r="C107" s="23"/>
    </row>
    <row r="108" spans="1:9" x14ac:dyDescent="0.3">
      <c r="A108" s="23" t="s">
        <v>132</v>
      </c>
      <c r="B108" s="24"/>
      <c r="C108" s="23"/>
    </row>
    <row r="109" spans="1:9" x14ac:dyDescent="0.3">
      <c r="A109" s="23" t="s">
        <v>133</v>
      </c>
      <c r="B109" s="24"/>
      <c r="C109" s="23"/>
    </row>
    <row r="110" spans="1:9" x14ac:dyDescent="0.3">
      <c r="A110" s="23" t="s">
        <v>135</v>
      </c>
      <c r="B110" s="24"/>
      <c r="C110" s="23"/>
    </row>
    <row r="111" spans="1:9" x14ac:dyDescent="0.3">
      <c r="A111" s="23" t="s">
        <v>136</v>
      </c>
      <c r="B111" s="24"/>
      <c r="C111" s="23"/>
    </row>
    <row r="112" spans="1:9" x14ac:dyDescent="0.3">
      <c r="A112" s="23" t="s">
        <v>137</v>
      </c>
      <c r="B112" s="24"/>
      <c r="C112" s="23"/>
    </row>
    <row r="113" spans="1:5" x14ac:dyDescent="0.3">
      <c r="A113" s="23"/>
      <c r="B113" s="24"/>
      <c r="C113" s="23"/>
    </row>
    <row r="114" spans="1:5" x14ac:dyDescent="0.3">
      <c r="A114" s="87" t="s">
        <v>140</v>
      </c>
      <c r="B114" s="85"/>
      <c r="C114" s="84"/>
      <c r="D114" s="82"/>
      <c r="E114" s="86"/>
    </row>
    <row r="115" spans="1:5" x14ac:dyDescent="0.3">
      <c r="A115" s="88" t="s">
        <v>138</v>
      </c>
      <c r="B115" s="89"/>
      <c r="C115" s="88"/>
      <c r="D115" s="82"/>
      <c r="E115" s="86"/>
    </row>
    <row r="116" spans="1:5" x14ac:dyDescent="0.3">
      <c r="A116" s="88" t="s">
        <v>139</v>
      </c>
      <c r="B116" s="89"/>
      <c r="C116" s="88"/>
      <c r="D116" s="82"/>
      <c r="E116" s="86"/>
    </row>
    <row r="117" spans="1:5" x14ac:dyDescent="0.3">
      <c r="A117" s="88" t="s">
        <v>141</v>
      </c>
      <c r="B117" s="89"/>
      <c r="C117" s="88"/>
      <c r="D117" s="82"/>
      <c r="E117" s="86"/>
    </row>
    <row r="118" spans="1:5" x14ac:dyDescent="0.3">
      <c r="A118" s="88"/>
      <c r="B118" s="89"/>
      <c r="C118" s="88"/>
      <c r="D118" s="82"/>
      <c r="E118" s="86"/>
    </row>
    <row r="119" spans="1:5" x14ac:dyDescent="0.3">
      <c r="A119" s="87" t="s">
        <v>143</v>
      </c>
      <c r="B119" s="89"/>
      <c r="C119" s="88"/>
      <c r="D119" s="82"/>
      <c r="E119" s="86"/>
    </row>
    <row r="120" spans="1:5" x14ac:dyDescent="0.3">
      <c r="A120" s="88" t="s">
        <v>144</v>
      </c>
      <c r="B120" s="89"/>
      <c r="C120" s="88"/>
      <c r="D120" s="82"/>
      <c r="E120" s="86"/>
    </row>
    <row r="121" spans="1:5" x14ac:dyDescent="0.3">
      <c r="A121" s="88" t="s">
        <v>145</v>
      </c>
      <c r="B121" s="89"/>
      <c r="C121" s="88"/>
      <c r="D121" s="82"/>
      <c r="E121" s="86"/>
    </row>
    <row r="122" spans="1:5" x14ac:dyDescent="0.3">
      <c r="A122" s="88" t="s">
        <v>146</v>
      </c>
      <c r="B122" s="89"/>
      <c r="C122" s="88"/>
      <c r="D122" s="82"/>
      <c r="E122" s="86"/>
    </row>
    <row r="123" spans="1:5" x14ac:dyDescent="0.3">
      <c r="A123" s="88" t="s">
        <v>147</v>
      </c>
      <c r="B123" s="85"/>
      <c r="C123" s="84"/>
      <c r="D123" s="82"/>
      <c r="E123" s="86"/>
    </row>
    <row r="124" spans="1:5" x14ac:dyDescent="0.3">
      <c r="A124" s="23"/>
      <c r="B124" s="24"/>
      <c r="C124" s="23"/>
    </row>
    <row r="125" spans="1:5" x14ac:dyDescent="0.3">
      <c r="A125" s="23" t="s">
        <v>80</v>
      </c>
      <c r="B125" s="24"/>
      <c r="C125" s="23"/>
    </row>
    <row r="126" spans="1:5" x14ac:dyDescent="0.3">
      <c r="A126" s="23" t="s">
        <v>85</v>
      </c>
    </row>
    <row r="128" spans="1:5" x14ac:dyDescent="0.3">
      <c r="A128" s="2" t="s">
        <v>128</v>
      </c>
    </row>
  </sheetData>
  <sheetProtection algorithmName="SHA-512" hashValue="Ja57QPHJsMj9+JT07LW3H70lZ2E5LHJXvnMoT3F1o9P5ne7X+HD3WtOudN0IIFL/Xu4ZMUWOCkKPqFLIuj9tsw==" saltValue="EOqouUPcscQtrSdk0ZM1cQ==" spinCount="100000" sheet="1" objects="1" scenarios="1"/>
  <mergeCells count="45">
    <mergeCell ref="A97:D97"/>
    <mergeCell ref="A78:D78"/>
    <mergeCell ref="A82:D82"/>
    <mergeCell ref="A88:D88"/>
    <mergeCell ref="A95:D95"/>
    <mergeCell ref="A96:C96"/>
    <mergeCell ref="A83:A86"/>
    <mergeCell ref="B84:B86"/>
    <mergeCell ref="A87:C87"/>
    <mergeCell ref="A89:A93"/>
    <mergeCell ref="A94:C94"/>
    <mergeCell ref="B90:B93"/>
    <mergeCell ref="A79:A80"/>
    <mergeCell ref="B79:B80"/>
    <mergeCell ref="A81:C81"/>
    <mergeCell ref="A77:C77"/>
    <mergeCell ref="A5:A19"/>
    <mergeCell ref="B5:B19"/>
    <mergeCell ref="A20:C20"/>
    <mergeCell ref="A22:A49"/>
    <mergeCell ref="B52:B57"/>
    <mergeCell ref="C37:C41"/>
    <mergeCell ref="C45:C47"/>
    <mergeCell ref="A51:D51"/>
    <mergeCell ref="C56:C57"/>
    <mergeCell ref="C61:C70"/>
    <mergeCell ref="A75:D75"/>
    <mergeCell ref="A50:C50"/>
    <mergeCell ref="A52:A73"/>
    <mergeCell ref="B58:B73"/>
    <mergeCell ref="A74:C74"/>
    <mergeCell ref="F3:G3"/>
    <mergeCell ref="F2:I2"/>
    <mergeCell ref="B36:B49"/>
    <mergeCell ref="B28:B35"/>
    <mergeCell ref="B22:B27"/>
    <mergeCell ref="C7:C12"/>
    <mergeCell ref="A21:D21"/>
    <mergeCell ref="H3:I3"/>
    <mergeCell ref="E2:E4"/>
    <mergeCell ref="D2:D4"/>
    <mergeCell ref="B1:B4"/>
    <mergeCell ref="C1:C4"/>
    <mergeCell ref="D1:I1"/>
    <mergeCell ref="A1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4" sqref="C4"/>
    </sheetView>
  </sheetViews>
  <sheetFormatPr baseColWidth="10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</sheetData>
  <sheetProtection algorithmName="SHA-512" hashValue="1yoUYfHXXv4eQofCng6zExjHkwF7tZjkCj2SARJ3D12mzwTorXu+yDA6GCt3+p5E+wTRYkPzqh46zMSkhLUzVw==" saltValue="Yz/OmfOeUg/KAWD4/oLJ9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Travaux</vt:lpstr>
      <vt:lpstr>Menu_déroulant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PELUD</dc:creator>
  <cp:lastModifiedBy>Alexis PELUD</cp:lastModifiedBy>
  <dcterms:created xsi:type="dcterms:W3CDTF">2022-10-06T08:39:12Z</dcterms:created>
  <dcterms:modified xsi:type="dcterms:W3CDTF">2023-02-22T11:43:28Z</dcterms:modified>
</cp:coreProperties>
</file>