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Inondations\F_DI_CYCLE_1\4-SLGRI\2-SLGRI_Saintes-Angouleme\8-Mise_en_oeuvre\2-Dispositif_suivi_evaluation\Outil_EPTB\"/>
    </mc:Choice>
  </mc:AlternateContent>
  <bookViews>
    <workbookView xWindow="0" yWindow="0" windowWidth="25200" windowHeight="11292" tabRatio="500"/>
  </bookViews>
  <sheets>
    <sheet name="Tableau_suivi" sheetId="1" r:id="rId1"/>
    <sheet name="Menu déroulant" sheetId="4" r:id="rId2"/>
  </sheets>
  <definedNames>
    <definedName name="_xlnm._FilterDatabase" localSheetId="0" hidden="1">Tableau_suivi!$F$4:$H$125</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W129" i="1" l="1"/>
  <c r="T129" i="1"/>
  <c r="Q129" i="1"/>
  <c r="N129" i="1"/>
  <c r="I129" i="1"/>
  <c r="T110" i="1"/>
  <c r="T105" i="1"/>
  <c r="Q130" i="1" l="1"/>
  <c r="N130" i="1"/>
  <c r="T130" i="1"/>
  <c r="T84" i="1"/>
  <c r="N72" i="1"/>
  <c r="Q72" i="1"/>
  <c r="T72" i="1"/>
  <c r="T70" i="1"/>
  <c r="T32" i="1"/>
  <c r="T27" i="1"/>
  <c r="T21" i="1"/>
</calcChain>
</file>

<file path=xl/sharedStrings.xml><?xml version="1.0" encoding="utf-8"?>
<sst xmlns="http://schemas.openxmlformats.org/spreadsheetml/2006/main" count="1061" uniqueCount="395">
  <si>
    <t>DECLINAISON OPERATIONNELLE DE LA SLGRI</t>
  </si>
  <si>
    <t>OBJECTIF GENERAL</t>
  </si>
  <si>
    <t>OBJECTIF OPERATIONNEL</t>
  </si>
  <si>
    <t>DISPOSITION</t>
  </si>
  <si>
    <t>DETAIL</t>
  </si>
  <si>
    <t>0 - AIDER LES MAITRISES D'OUVRAGE A SE STRUCTURER ET A METTRE EN ŒUVRE LES PROGRAMMES D'ACTIONS EN DECLINAISON DES OBJECTIFS DE LA SLGRI
(CONTEXTE GEMAPI)</t>
  </si>
  <si>
    <t>0-A- FAVORISER UNE GOUVERNANCE SOLIDAIRE CENTREE SUR L'AMENAGEMENT DURABLE</t>
  </si>
  <si>
    <t>0-A-1 Assurer la cohérence d'actions et la solidarité technique, méthodologique et financière à l'échelle du grand bassin versant</t>
  </si>
  <si>
    <t>● Structurer le territoire pour porter les missions/compétences du grand cycle de l'eau
● Pemettre la cohérence, la solidarité et la subsidiarité par une graduation de périmètres : bloc communal / sous-unité hydrographique / grand bassin</t>
  </si>
  <si>
    <t>0-A-2 Favoriser la connexion entre la stratégie d'urbanisme et la stratégie de prévention des inondations</t>
  </si>
  <si>
    <t>● Identifier des référents eau et des référents urbanisme au sein des EPCI
● Porter cette double thématique eau et urbanisme au sein de chaque strate territoriale (bloc communal / sous-unité hydrographique / grand bassin)</t>
  </si>
  <si>
    <t>IV.G.2 Animation urbanisme et prévention des risques d’inondation</t>
  </si>
  <si>
    <t>0-B- ACCOMPAGNER LES MAÎTRES D'OUVRAGES SUR LES PROJETS D'AMENAGEMENT DE BASSIN VERSANT</t>
  </si>
  <si>
    <t>0-B-1 Accompagner les collectivités vers la mise en oeuvre de programmes d'aménagement en lit majeur et sur les versants</t>
  </si>
  <si>
    <t>● Favoriser le déploiement des actuels syndicats d'aménagement hydraulique sur des périmètres de bassin versant
● Promouvoir une stratégie d'aménagement de versants, de lits majeurs et de têtes de bassin en complément de l'action sur le lit mineur</t>
  </si>
  <si>
    <t>0-B-2 Accompagner les maîtres d'ouvrages sur les missions de gestion foncière</t>
  </si>
  <si>
    <t>● Appuyer les maîtres d'ouvrages locaux pour leur permettre d'initier les procédures foncières nécessaires à la réalisation des projets d'aménagement</t>
  </si>
  <si>
    <t>I - AMELIORER LA CONNAISSANCE ET LA CULTURE DU RISQUE INONDATION EN MOBILISANT TOUS LES ACTEURS CONCERNES</t>
  </si>
  <si>
    <t>I-A- APPROFONDIR LA CONNAISSANCE DES ZONES A RISQUE</t>
  </si>
  <si>
    <t>I-A-1 Améliorer la connaissance sur les crues fréquentes</t>
  </si>
  <si>
    <t>● Développer la connaissance sur les crues de faible période de retour (Q20, Q10, Q5…)
● Intégrer ces crues dans les réflexions de prévention : dommages cumulés au sein du TRI, perspective de ralentissement dynamique</t>
  </si>
  <si>
    <t>II.F.1 Réalisation de cartographie de prévision des inondations</t>
  </si>
  <si>
    <t>I-A-2 Evaluer les impacts du changement climatique sur les aléas d'inondation</t>
  </si>
  <si>
    <t>● Etudier l'influence du changement climatique sur les aléas d'inondation que l'impact provienne d'une modification des conditions aval (niveau marin) ou des conditions climatiques sur le bassin (pluviométrie...).</t>
  </si>
  <si>
    <t>I-A-3 Progresser d'une analyse de l'exposition au risque d'inondation à une analyse de la vulnérabilité pour les enjeux prioritaires</t>
  </si>
  <si>
    <t>● Conduire des analyses plus approfondies des enjeux implantés en zone inondable pour évaluer  le degré de vulnérabilité.
●  Prioriser sur  les enjeux stratégiques (établissements de gestion de crise, installation de captage et de traitement d'eau brute, EHPAD...)</t>
  </si>
  <si>
    <t>V.F.3 Etude pré-opérationnelle de vulnérabilité urbaine du quartier « élargi » de la gare à Saintes</t>
  </si>
  <si>
    <t>I-B- SENSIBILISER LES ACTEURS DU TERRITOIRE AU RISQUE D'INONDATION</t>
  </si>
  <si>
    <t>I-B-1 Mener à bien l'élaboration des Documents d'Information Communaux sur les Risques Majeurs</t>
  </si>
  <si>
    <t>● Couvrir l'ensemble des communes du TRI d'un DICRIM et réviser si besoin les DICRIM obsolètes
● S'appuyer sur la Transmission d'Informations aux Maires organisée par le Préfet, à prioriser sur les communes du TRI
● Prévoir la mise à disposition de DICRIM de référence</t>
  </si>
  <si>
    <t>I-B-2 Définir et mettre en œuvre une stratégie de communication adaptée au grand public et aux scolaires</t>
  </si>
  <si>
    <t>● Etablir un plan de communication adapté selon les publics pour améliorer les résultats de sensibilisation et s'appuyer sur les relais locaux (associations de riverains, conseils de quartier, assureurs...)
● Concevoir des outils de communication adaptés (intéractifs) et accompagner leur mise à disposition
● Prévoir une sensibilisation au risque dans le cadre particulier de l'accueil des nouveaux arrivants</t>
  </si>
  <si>
    <t>I-B-3 Sensibiliser les acteurs économiques à la prévention des risques d'inondation</t>
  </si>
  <si>
    <t>● Sensibiliser les chefs d'entreprise par rapport au risque d'inondation au sein de l'entreprise mais également concernant le risque individuel du salarié (domicile, trajet)
● Promouvoir les retours d'expériences et mises en réseau</t>
  </si>
  <si>
    <t>V.G.1 Analyse de la vulnérabilité économique du bassin versant de la Charente</t>
  </si>
  <si>
    <t>I-C- PREPARER LES ACTEURS DU TERRITOIRE A ANTICIPER LES INONDATIONS</t>
  </si>
  <si>
    <t>I-C-1 Informer et former les élus à l'anticipation et à la préparation des évènements</t>
  </si>
  <si>
    <t>● Donner les clés aux élus locaux pour leur mission d'information préventive et de responsable de l'organisation locale de la gestion de crise 
● Organiser des journées d'information et de formation thématiques, encourager les échanges sur la thématique inondation
● Communiquer sur le porter à connaissance des trois niveaux d'aléas de la cartographie des risques du TRI
● Accompagner les élus locaux pour l’application de l’autorisation du droit des sols dans les zones à risque d’inondation et les informer sur la pratique des mesures de police administrative d’un projet contrevenant</t>
  </si>
  <si>
    <t>I.G.4 Echanges d’expériences avec d’autres territoires vulnérables aux inondations</t>
  </si>
  <si>
    <t>I-C-2 Fournir aux citoyens des repérages spatialisés des niveaux de crue et les inciter à s'organiser en anticipation des crues</t>
  </si>
  <si>
    <t>● Compléter l'implantation des repères de crues historiques et communiquer sur ces repères
● Favoriser l'interprétation des prévisions de crue par les riverains en associant une représentation concrète du risque en fonction d'une hauteur prédite à une station
● Proposer aux riverains (en complément du DICRIM) un document type pour élaborer leur Plan Familial Inondation</t>
  </si>
  <si>
    <t>I.F.2 Pose de repères de crues sur le bassin versant de la Charente</t>
  </si>
  <si>
    <t>II - AMELIORER LA PREPARATION ET LA GESTION DE CRISE ET RACCOURCIR LE DELAI DE RETOUR A LA NORMALE DES TERRITOIRES SINISTRES</t>
  </si>
  <si>
    <t>II-A- AMELIORER LA CHAINE DE PREVISION ET D'ALERTE</t>
  </si>
  <si>
    <t>II-A-1 Poursuivre l'amélioration continue de la prévision des crues</t>
  </si>
  <si>
    <t>● Garantir l'amélioration continue des prévisions du SPC Vienne-Charente-Atlantique
● Mettre à jour les listes de diffusion des messages d'alerte préfectoraux (organisations territoriales à venir, ensemble des acteurs de la gestion de l'eau)
● S'assurer du bon déploiement du dispositif "VIGinond"</t>
  </si>
  <si>
    <t>II-A-2 Améliorer la diffusion des messages de vigilance crue auprès des populations</t>
  </si>
  <si>
    <t>● Accompagner les collectivités dans la mise au point d'outils performants pour la transmission des alertes auprès des riverains
● Encourager la diffusion des prévisions des crues sur des panneaux digitaux dédiés
● Communiquer sur les outils de prévision des crues auprès du grand public</t>
  </si>
  <si>
    <t>II-B-FAVORISER L'EFFICACITE OPERATIONNELLE DES DISPOSITIFS COLLECTIFS DE GESTION DE CRISE</t>
  </si>
  <si>
    <t>II-B-1 Favoriser l'interopérabilité des outils de gestion de crise départementaux (ORSEC)</t>
  </si>
  <si>
    <t>● Organiser une collaboration des deux missions Référent Départemental Inondation des départements de la Charente et de la Charente-Maritime
 ● Privilégier l'interopérabilité des différents outils cartographiques et des bases de données d'enjeux à l'échelle interdépartementale</t>
  </si>
  <si>
    <t>II-B-2 Mettre à jour régulièrement les Plans Communaux de Sauvegarde, en intégrant notamment les connaissances actualisées et tester leur organisation</t>
  </si>
  <si>
    <t>● Veiller à ce que le contenu des PCS soit actualisé
● Intégrer la vulnérabilité des réseaux énergétiques, d'eau et de circulation pour l'organisation du PCS
● Prévoir une fiche spécifique relative à la prise en considération de la crue millenale (hors cadre de fonctionnement général du PCS)
● Organiser des exercices de gestion de crise relatifs au risque d'inondation pour vérifier et adapter l'organisation du PCS</t>
  </si>
  <si>
    <t>II-B-3 Conduire des réflexions intercommunales sur l'assistance à la gestion des évènements de sécurité civile</t>
  </si>
  <si>
    <t>● Examiner les moyens humains et matériels disponibles à l'échelle intercommunale de manière à prévoir la mutualisation en appui des PCS
● Prévoir l'intervention de l'EPCI sur ses domaines de compétence en lien avec la gestion de crise (collecte des déchets...)
● Envisager des réserves intercommunales de sécurité civile</t>
  </si>
  <si>
    <t>II-B-4 Formaliser l'organisation des retours d'expériences suite à une inondation</t>
  </si>
  <si>
    <t>● Prévoir l'organisation pour capitaliser des données dans les meilleurs délais (peut faire l'objet d'une fiche spécifique du dispositif de gestion de crise) : relevés des laisses de crues, campagnes photographiques... 
●  Capitaliser l'expérience des acteurs locaux ayant vécu la gestion des évènements d'inondation historiques</t>
  </si>
  <si>
    <t>II-C-DEVELOPPER ET PERFECTIONNER LES PLANS D'ORGANISATION INTERNES</t>
  </si>
  <si>
    <t>II-C-2 Développer des Plans de Continuité d'Activité dans les administrations et les entreprises</t>
  </si>
  <si>
    <t>●  Mettre en place les moyens et les procédures qui permettent d’assurer un service minimum pendant l’inondation et surtout pendant la phase de reconstruction</t>
  </si>
  <si>
    <t>II-C-1 Améliorer la prise en compte du risque d'inondation dans les plans de sécurité des opérateurs de réseaux</t>
  </si>
  <si>
    <t>●  Analyser le degré de prise en compte du risque d'inondation dans les plans de sécurité des opérateurs de réseaux (électrique, gaz, eau potable, eaux usées...)
●  Promouvoir l'ajustement des dispositions de sécurité en conséquence</t>
  </si>
  <si>
    <t>III - AMENAGER DURABLEMENT LE TERRITOIRE PAR UNE MEILLEURE PRISE EN COMPTE DU RISQUE INONDATION DANS LE BUT DE REDUIRE SA VULNERABILITE</t>
  </si>
  <si>
    <t>III-A PLANIFIER L'AMENAGEMENT DU TERRITOIRE EN AMELIORANT LA PRISE EN COMPTE DU RISQUE D'INONDATION</t>
  </si>
  <si>
    <t>III-A-1 Programmer et engager les révisions des Plans de Prévention des Risques d'Inondation d'ancienne génération</t>
  </si>
  <si>
    <t>●  Réviser les PPRI d'ancienne génération en intégrant les nouvelles données techniques (Modèles Numériques de Terrains, modèles hydrauliques...)
●  Mettre en cohérence les hypothèses d'aléa entre les PPRI (évolution des conditions de ruissellement...)
●  Faciliter la gestion saisonnière et nuancer le principe du libre écoulement en lit majeur en fonction de la localisation (permettre les freins hydrauliques)
●  Renforcer le dialogue entre l'Etat et les collectivités pour concilier au mieux nécessité de sécurité des personnes et des biens et projets urbains</t>
  </si>
  <si>
    <t>IV.F.4 Elaboration du PPRN de l’Anguienne</t>
  </si>
  <si>
    <t>III-A-2 Accompagner les collectivités porteuses de documents de planification de l'aménagement du territoire (SCoT, PLU…) pour renforcer l'intégration du risque d'inondation</t>
  </si>
  <si>
    <t>●  Renforcer la mise à disposition de l'ensemble des connaissances disponibles et à acquérir dans le cadre de la SLGRI sur la gestion des risques d'inondations
●  Renforcer la présence des structures compétentes dans le grand cycle de l'eau au sein des étapes d'élaboration des SCoT et PLU/cartes communales
●  Promouvoir les leviers permettant d'adapter le développement du territoire à la présence de l'aléa et d'agir en amont sur la limitation de l'aléa</t>
  </si>
  <si>
    <t>III-A-3 Etablir des banques de sites propices aux mesures compensatoires de projets autorisables en zone inondable</t>
  </si>
  <si>
    <t>● Cibler à l'échelle d'un périmètre hydrographique cohérent, c'est-à-dire du champ d'expansion de crue, les besoins anticipés en mesures compensatoires (déblaiement, restauration de zone humide...)
● Pré-identifier les secteurs les plus opportuns pour mettre en œuvre ces mesures : bancarisation de sites
●  Définir ces stocks de sites en cohérence avec l'usage en vigueur (modalités d'implantation, de gestion)</t>
  </si>
  <si>
    <t>III-B DEVELOPPER LA REDUCTION DE VULNERABILITE OPERATIONNELLE</t>
  </si>
  <si>
    <t>III-B-1 Favoriser les actions de réduction de vulnérabilité des biens existants par un recours aux financements publics et un accompagnement spécifique</t>
  </si>
  <si>
    <t>● Mobiliser le Fonds de Prévention des Risques Naturels Majeurs pour les démarches de réduction de vulnérabilité : Programme d'Intérêt Général,  recours aux prescriptions de mesures de réduction de vulnérabilité dans le règlement des PPRI...
● Responsabiliser les citoyens en tant qu'acteur de leur propre sécurité
● Prévoir un diagnostic de vulnérabilité préalable pour identifier les mesures les plus pertinentes
●  Prévoir un accompagnement des pétitonnaires par la collectivité (technique, administratif)</t>
  </si>
  <si>
    <t>V.G.2 Analyse de la vulnérabilité patrimoniale du bassin versant de la Charente</t>
  </si>
  <si>
    <t>III-B-2 Mettre en place des démarches collectives de réduction de vulnérabilité aux inondations</t>
  </si>
  <si>
    <t>● Mutualiser les opérations de diagnostics de vulnérabilité et de mise en œuvre des mesures préconisées aux échelles appropriées : quartiers, communes, intercommunalités...
● Se saisir des opérations de mutation ou de rénovation urbaine pour mettre en oeuvre la réduction de vulnérabilité.
● Promouvoir la réduction de vulnérabilité par cible spécifique (habitats, équipements publics, entreprises, réseaux et installations techniques) ou par une démarche globale à l'échelle d'un périmètre urbain</t>
  </si>
  <si>
    <t>III-B-3 Envisager des protections collectives localisées sous condition de proportionnalité aux enjeux et d'absence d'aggravation des risques</t>
  </si>
  <si>
    <t>● Admettre la réalisation de projets de protection collective en complément des actions préventives
● Limiter ces projets à des secteurs urbains très localisés (poches d'enjeux importants)
● S'assurer d'impacts modérés et maîtrisés du projet : effet amont / aval, risque lié à la surverse ou à la brèche...
● Conditionner ces projets à la réalisation d'une Analyse Multi-Critères : analyse coût-bénéfice,  proportionalité aux enjeux...</t>
  </si>
  <si>
    <t>III-B-4 Favoriser le déplacement d'enjeux hors zone inondable lorsque les opportunités se présentent</t>
  </si>
  <si>
    <t>● Profiter d'opérations de mutation (démolition, requalification) pour libérer des espaces inondables stratégiques et déplacer des enjeux hors des zones d'expansion des crues
● Examiner cette alternative, en fonction des opportunités - Démarche volontaire et décisionnelle de la collectivité locale</t>
  </si>
  <si>
    <t>III-C-GERER LES RUISSELLEMENTS LIES AUX AMENAGEMENTS DU TERRITOIRE</t>
  </si>
  <si>
    <t>III-C-1 Inscrire un zonage et des règles de gestion des eaux pluviales dans le cadre des documents de planification urbaine</t>
  </si>
  <si>
    <t>● Réaliser des schémas de gestion des eaux pluviales pour fixer un cadre aux nouveaux projets d'aménagements en privilégiant une approche intercommunale
● Privilégier une souplesse du schéma pluvial permettant une approche globale simplifiée et une analyse plus fine dans les zones à enjeux
● Fixer un cadre général dans les SCoT - Retranscrire les prescriptions dans le PLU (zonage, réglement) et privilégier les Orientations d'Aménagement et de Programmation pour encadrer la gestion du pluvial à l'échelle des zones à urbaniser
● Intégrer le risque de concomitance des crues et de saturation du réseau pluvial</t>
  </si>
  <si>
    <t>III-C-2 Limiter l'imperméabilisation des sols et favoriser les méthodes alternatives de gestion des eaux pluviales</t>
  </si>
  <si>
    <t xml:space="preserve">● Promouvoir la gestion des écoulements comme clé d'entrée de l'aménagement du territoire à l'échelle de la planification urbaine (SCoT, PLU) et de l'urbanisme opérationnel
● Inscrire dans les SCoT et PLU des règles permettant de limiter l'imperméabilisation des sols tout en encadrant la consommation d'espaces fonciers
● Sensibiliser les aménageurs au recours à des techniques alternatives de gestion des eaux pluviales : limitation des emprises imperméabilisées, revêtements drainants, noues, infiltration à la parcelle... </t>
  </si>
  <si>
    <t>IV - GERER LES CAPACITES D'ECOULEMENT, RESTAURER LES ZONES D'EXPANSION DES CRUES ET METTRE EN ŒUVRE LES PRINCIPES DE RALENTISSEMENT DYNAMIQUE DES ECOULEMENTS</t>
  </si>
  <si>
    <t>IV-A-PRESERVER ET RECONQUERIR LES ZONES D'EXPANSION DES CRUES</t>
  </si>
  <si>
    <t>IV-A-1 Cartographier les zones d'expansion des crues, assurer leur préservation dans les documents de planification urbaine, encourager des usages adaptés</t>
  </si>
  <si>
    <t>● Cartographier les zones d'expansion des crues sur la base des connaissances existantes (PPRI, AZI) et d'études complémentaires notamment sur les têtes de bassin versant et les petits affluents.
● Zoner ces espaces dans les documents de planification urbaine dans un objectif de préservation de leur fonction
● Proposer des règles adaptées d'utilisation des sols de ces zones, dans les secteurs non couverts par un PPRI 
● Encourager l'usage prairial des zones d'expansion des crues</t>
  </si>
  <si>
    <t>IV-A-2 Réaliser l'inventaire des zones humides sur la base d'un cadre méthodologique commun et assurer leur préservation dans les documents de planification urbaine</t>
  </si>
  <si>
    <t>● Fixer un cadre méthodologique commun à l'échelle du bassin versant
● Engager les inventaires locaux des zones humides,  nécessaires à la protection de ces espaces et à leur valorisation
● Reporter les inventaires des zones humides dans les documents de planification urbaine de manière à renforcer la préservation de ces espaces</t>
  </si>
  <si>
    <t xml:space="preserve">IV-A-3 Conduire des actions de restauration, de reconquête et de gestion de zones d'expansion des crues </t>
  </si>
  <si>
    <t>● Identifier les zones d'expansion des crues susceptibles d'être reconquises
● Développer des actions de reconnexion de zones d'expansion des crues (suppression de bourrelets de curage, rechargement de lit mineur, intervention sur des ouvrages hydrauliques...). 
● Utiliser les retours d'expériences (dont indicateurs de suivi) pour sensibiliser à la réalisation de ce type de projet et favoriser leur déploiement sur le territoire (inscrire ces projets dans les Plans Pluriannuels de Gestion des rivières)
● Encourager la gestion des espaces naturels de débordement dans le cadre de partenariats</t>
  </si>
  <si>
    <t>IV-A-4 Développer le projet de ralentissement dynamique par sur-inondation à l'échelle du bassin versant de la Charente</t>
  </si>
  <si>
    <t>● Exploiter les premières réflexions de sur-inondation conduites antérieurement sur le bassin versant de la Charente (sur-inondation ou sur-stockage  : augmenter artificiellement la capacité de rétention d'un champ d'expansion des crues)
● Bâtir une stratégie de sur-inondation partenariale (contexte GEMAPI, concertation avec la profession agricole, intérêt hydraulique aval global, intérêt local des retenues...) 
● Définir des objectifs d'aléa compatibles avec un rapport coût / bénéfice favorable</t>
  </si>
  <si>
    <t>IV-B-GERER LES CAPACITES D'ECOULEMENT EN LIT MINEUR ET EN LIT MAJEUR</t>
  </si>
  <si>
    <t>IV-B-1 Favoriser la continuité hydraulique en lit majeur à proximité des zones à enjeux humains</t>
  </si>
  <si>
    <t>● Améliorer les écoulements au droit des infrastructures en remblai dans le lit majeur, là où l'impact de ces ouvrages est considéré comme aggravant le risque d'inondation (sur-inondation en zone urbaine)
 ● Mener la réflexion par tronçon hydrographique cohérent (zone d'influence des ouvrages, groupe d'ouvrages...)</t>
  </si>
  <si>
    <t>V.F.2 Etude technique de mise en transparence des voies en remblai du lit majeur entre Saintes et Port-d’Envaux</t>
  </si>
  <si>
    <t>IV-B-2 Restaurer et entretenir la capacité d'écoulement du lit mineur de la Charente en aval du territoire à risque d'inondation</t>
  </si>
  <si>
    <t>● Restaurer une section cible du lit mineur de la Charente dans la zone d'accumulation sédimentaire au droit du barrage de Saint-Savinien afin de corriger le phénomène de sur-inondation engendré en amont
● Gérer l'ouvrage afin de limiter le phénomène d'envasement et mener un dragage d'entretien régulier</t>
  </si>
  <si>
    <t>V.F.1 Etude du désenvasement du lit de la Charente autour du barrage de Saint-Savinien</t>
  </si>
  <si>
    <t>VII.F.2 Mise en œuvre des travaux de dévasement du fleuve Charente entre Port d’Envaux et le pont de l’A837 à Saint-Savinien-sur-Charente</t>
  </si>
  <si>
    <t>IV-B-3  Adopter une gestion raisonnée des déchets flottants en vue d'éviter la formation d'embâcles</t>
  </si>
  <si>
    <t>● Mettre l'accent sur la problématique des déchets flottants susceptibles de constituer des embâcles dans les ouvrages d'art en cas de crue : surinondation locale, risque de rupture d'ouvrage et d'onde de crue
● Prévoir un entretien raisonné des embâcles dans les plans de gestion des cours d'eau (pas d'élimination systématique -  fonctionnalité d'habitat)</t>
  </si>
  <si>
    <t>IV-C-PROMOUVOIR LE RALENTISSEMENT DES ECOULEMENTS SUR LE BASSIN VERSANT</t>
  </si>
  <si>
    <t>IV-C-1 Conduire des projets de restauration hydro-morphologique des cours d'eau concourant à la réduction des risques d'inondations</t>
  </si>
  <si>
    <t>● Identifier les secteurs prioritaires d'intervention sur l'hydro-morphologie en lien avec l'objectif de prévention des inondations
● Conduire des projets de restauration des espaces de mobilité des cours d'eau (permettre au cours d'eau de réinvestir ses lits d'origine et de se reméandrer) afin d'allonger le cheminement de l'eau
● Conduire des projets de restauration de ripisylve le long des cours d'eau, y compris au niveau des têtes de bassin, pour ralentir les écoulements lors des crues débordantes
 ● Utiliser les retours d'expériences pour sensibiliser à la réalisation de ce type de projet et favoriser leur déploiement sur le territoire (inscrire ces projets dans les Plans Pluriannuels de Gestion des rivières)</t>
  </si>
  <si>
    <t>IV-C-2 Connaître les chemins de l'eau sur les versants, inventorier les éléments paysagers contribuant au ralentissement des écoulements et assurer leur préservation dans les documents de planification urbaine</t>
  </si>
  <si>
    <t>● Connaître les chemins de l'eau sur les versants et les têtes de bassin : cartographier réseau hydrographique, talwegs et zones d'engouffrement, croiser avec la propension des sols au ruissellement, les pentes, les enjeux...
● Identifier les éléments paysagers contribuant au ralentissement des flux ruisselants (haies, talus, boisements…interceptant les chemins de l'eau) - lien Trame Verte et Bleue : avoir un diagnostic partagé
● Cartographier ces éléments paysagers dans les documents de planification urbaine et inscrire des règles de protection</t>
  </si>
  <si>
    <t>IV-C-3 Conduire des actions de ralentissement dynamique par mise en place d'aménagements d'hydraulique douce sur les versants</t>
  </si>
  <si>
    <t>● Identifier les secteurs prioritaires d'intervention à l'échelle du bassin versant
● Conduire des actions pionnières de plantation de haies, de boisement, de création de noues, d'installation de fascines... dans les zones de circulation surfacique d'eau avec des objectifs de suivi technique de l'incidence de ces projet - lien Trame Verte et Bleue
● Promouvoir l'intérêt du ralentissement dynamique par les mesures d'hydraulique douce auprès des acteurs locaux du bassin versant de la Charente grâce aux retours d'expériences (locaux ou hors bassin)
● Déployer les projets d'aménagements de versants sur les territoires prioritaires</t>
  </si>
  <si>
    <t>CONCLUSIONS</t>
  </si>
  <si>
    <t>TYPE D'OUTIL</t>
  </si>
  <si>
    <t>Structuration / organisation de la compétence GEMAPI sur le périmètre de la SLGRI</t>
  </si>
  <si>
    <t>Evolution statutaire de l'EPTB Charente</t>
  </si>
  <si>
    <t>PAPI Charente &amp; Estuaire</t>
  </si>
  <si>
    <t>SAGE Charente</t>
  </si>
  <si>
    <t>PAPI intention Charente</t>
  </si>
  <si>
    <t>1.3 Elaboration d'une maquette de DICRIM</t>
  </si>
  <si>
    <t>1.4 Réalisation, impression et diffusion de DICRIM dans les communes du TRI</t>
  </si>
  <si>
    <t>1.5 Elaboration d'un plan de sensibilisation au risque d'inondation et mise en œuvre des premières recommandations</t>
  </si>
  <si>
    <t>1.1 Densification et valorisation du réseau de repères de crues</t>
  </si>
  <si>
    <t>Mise en ligne d'un document d'information sur les repères de crues</t>
  </si>
  <si>
    <t>Mise à jour du règlement de surveillance, de prévision et de transmission de l’information sur les crues (RIC)</t>
  </si>
  <si>
    <t>2.2 Instrumentation métrologique pour l'anticipation des crues - rivières de l'Angoumois</t>
  </si>
  <si>
    <t>2.1 Instrumentation métrologique pour l'anticipation des crues - affluents rive droite de la Charente de Jarnac à St Savinien</t>
  </si>
  <si>
    <t>Réunions d'échange/partage entre les missions RDI de Charente et de Charente-Maritime</t>
  </si>
  <si>
    <t>3.1 Actualisation des PCS et réalisation d'exercices de gestion de crise</t>
  </si>
  <si>
    <t>1.7 Elaboration de protocoles de retours d’expériences à la suite d’inondations</t>
  </si>
  <si>
    <t>IV.F.5 Révision des PPRN inondation de la Vallée de la Charente en aval de l'agglomération d'Angoulême</t>
  </si>
  <si>
    <t>4.1 Réalisation d'un guide méthodologique pour la prise en compte du risque d'inondation dans l'urbanisme</t>
  </si>
  <si>
    <t>5.1 Définition d'un programme de réduction de vulnérabilité du TRI</t>
  </si>
  <si>
    <t>PERIMETTRE D'APPLICATION</t>
  </si>
  <si>
    <t>SLGRI</t>
  </si>
  <si>
    <t>TRI</t>
  </si>
  <si>
    <t>SLGRI (priorité TRI)</t>
  </si>
  <si>
    <t>TRI et aval TRI</t>
  </si>
  <si>
    <t>Aval TRI</t>
  </si>
  <si>
    <t>5.2 Diagnostics de vulnérabilité des établissements publics sensibles du TRI</t>
  </si>
  <si>
    <t>6.1 Etude préliminaire d'aménagement de zones d'expansion des crues à l'échelle du bassin de la Charente</t>
  </si>
  <si>
    <t>6.2 Etude pré-opérationnelle de ralentissement dynamique des crues sur huit têtes de bassin versant du périmètre SYMBA</t>
  </si>
  <si>
    <t>1.6 Réalisation d'une vitrine locale de reconquête de zone d'expansion de crue (SMABACAB)</t>
  </si>
  <si>
    <t>B22 Réaliser un inventaire patrimonial et identifier les secteurs de dysfonctionnement liés aux eaux pluviales</t>
  </si>
  <si>
    <t>A12 Appréhender les effets du changement climatique et mettre en œuvre les pistes d'adaptation et d'atténuations possibles sur le bassin</t>
  </si>
  <si>
    <t>C24 Coordonner les inventaires des zones humides</t>
  </si>
  <si>
    <t xml:space="preserve">D44 Identifier et restaurer les zones d'expansion des crues </t>
  </si>
  <si>
    <t>C25 Identifier et protéger les zones humides via les documents d'urbanismes</t>
  </si>
  <si>
    <t xml:space="preserve">C30 Restaurer le fonctionnement hydromorphologique des cours d'eau </t>
  </si>
  <si>
    <t>B13 Accompagner la caractérisation du cheminement de l'eau et les inventaires du maillage bocager</t>
  </si>
  <si>
    <t>B15 Protéger le maillage bocager via les documents d'urbanisme</t>
  </si>
  <si>
    <t>INTITULE DE LA MESURE</t>
  </si>
  <si>
    <t xml:space="preserve">INDICATEUR RELATIF A LA MESURE </t>
  </si>
  <si>
    <t>RESULTAT A ATTEINDRE</t>
  </si>
  <si>
    <t>Pourcentage du périmètre de la SLGRI couvert par un syndicat gémapien adhérent à l'EPTB</t>
  </si>
  <si>
    <t>Pourcentage du périmètre de la SLGRI couvert par un EPCI adhérent à l'EPTB</t>
  </si>
  <si>
    <t>PAS DE MESURE SPECIFIQUE</t>
  </si>
  <si>
    <t>Avancement de l'étude</t>
  </si>
  <si>
    <t>Avancement des cartographies ZIP</t>
  </si>
  <si>
    <t>Avancement de la modélisation du tronçon Chaniers-&gt; St Savinien pour les crues fréquentes</t>
  </si>
  <si>
    <t>Avancement de la modélisation du tronçon Angoulême-&gt; St Savinien pour les crues fréquentes</t>
  </si>
  <si>
    <t>Transmission de la maquette aux communes</t>
  </si>
  <si>
    <t>Maquette transmise</t>
  </si>
  <si>
    <t>Nombre de communes utilisant cette maquette</t>
  </si>
  <si>
    <t>Taux de couverture de DICRIM sur le TRI</t>
  </si>
  <si>
    <t>Diffusion de documents de sensibilisation aux chefs d'entreprise</t>
  </si>
  <si>
    <t>Documents diffusés aux entreprises considérées comme les plus à risque pour le territoire</t>
  </si>
  <si>
    <t>Nombre de journées d'échange d'expérience sur les inondations fluviales organisées depuis la validation de la SLGRI</t>
  </si>
  <si>
    <t>Document mis en ligne</t>
  </si>
  <si>
    <t>Nombre de communes engagées sur le TRI</t>
  </si>
  <si>
    <t>Nombre de repères posés sur le TRI</t>
  </si>
  <si>
    <t>45 communes</t>
  </si>
  <si>
    <t>80 repères</t>
  </si>
  <si>
    <t>20 panneaux</t>
  </si>
  <si>
    <t>RIC mis à jour</t>
  </si>
  <si>
    <t>Validation de l'étude d'opportunité</t>
  </si>
  <si>
    <t>Etude validée</t>
  </si>
  <si>
    <t>Implantation des sondes hydrométriques</t>
  </si>
  <si>
    <t>3 sondes installées</t>
  </si>
  <si>
    <t>Nombre de panneaux posés sur le TRI</t>
  </si>
  <si>
    <t>17 sondes installées</t>
  </si>
  <si>
    <t>Implantation des pluviomètres</t>
  </si>
  <si>
    <t>9 pluviomètres installés</t>
  </si>
  <si>
    <t>6 sondes installées</t>
  </si>
  <si>
    <t>Etat d'avancement de la mise à jour du RIC</t>
  </si>
  <si>
    <t>Nombre de réunions de travail collectives organisées</t>
  </si>
  <si>
    <t>Nombre de PCS actualisés sur le TRI</t>
  </si>
  <si>
    <t>Nombre d'exercices de gestion de crise réalisés sur le TRI</t>
  </si>
  <si>
    <t>Nombre de réunions d'échange</t>
  </si>
  <si>
    <t>Validation du/des protocoles</t>
  </si>
  <si>
    <t>Protocoles(s) validés</t>
  </si>
  <si>
    <t>Diffusion de documents de sensibilisation aux gestionnaires d'édifices patrimoniaux</t>
  </si>
  <si>
    <t>Nombre de diagnostics d'établissements sensibles réalisés</t>
  </si>
  <si>
    <t>Nombre de diagnostics de bâtiments patrimoniaux réalisés</t>
  </si>
  <si>
    <t>Cartes portées à connaissance</t>
  </si>
  <si>
    <t>Porter à connaissance officiel des cartes d'aléa auprès des communes</t>
  </si>
  <si>
    <t>Approbation des PPRN</t>
  </si>
  <si>
    <t>PPRN approuvés</t>
  </si>
  <si>
    <t>PORTEUR DE LA MESURE</t>
  </si>
  <si>
    <t>EPCI/SMBV</t>
  </si>
  <si>
    <t>EPTB</t>
  </si>
  <si>
    <t>DREAL</t>
  </si>
  <si>
    <t>SAINTES</t>
  </si>
  <si>
    <t>COMMUNES</t>
  </si>
  <si>
    <t>SYBRA</t>
  </si>
  <si>
    <t>SYMBA</t>
  </si>
  <si>
    <t>SBV Né</t>
  </si>
  <si>
    <t>DDT16/DDTM17</t>
  </si>
  <si>
    <t>DDT16</t>
  </si>
  <si>
    <t>Diffusion du guide</t>
  </si>
  <si>
    <t>Guide diffusé</t>
  </si>
  <si>
    <t>ETAT</t>
  </si>
  <si>
    <t>Mesure RVPAPI instaurée</t>
  </si>
  <si>
    <t>Instauration de la mesure RVPAPI</t>
  </si>
  <si>
    <t>Etude finalisée et établissement d'un programme de mise en œuvre validé par les élus</t>
  </si>
  <si>
    <t>Etude finalisée et présentée en Commission Locale de l'Eau</t>
  </si>
  <si>
    <t>Etude finalisée (tranche ferme)</t>
  </si>
  <si>
    <t>Etude finalisée</t>
  </si>
  <si>
    <t>Analyse intégrée dans le rapport d'étude</t>
  </si>
  <si>
    <t>Résultats de modélisation mis à disposition</t>
  </si>
  <si>
    <t>Etude finalisée et plan d'actions validé</t>
  </si>
  <si>
    <t xml:space="preserve">EPTB </t>
  </si>
  <si>
    <t>Collectivités territoriales et leurs
groupements compétents</t>
  </si>
  <si>
    <t>Avancement de la prélocalisation des zones d'expansion des crues</t>
  </si>
  <si>
    <t>Cartographie réalisée et diffusée aux collectivités compétentes en urbansime et GEMAPI</t>
  </si>
  <si>
    <t>Collectivités territoriales et leurs
groupements compétents en GEMAPI</t>
  </si>
  <si>
    <t>Structure porteuse du SAGE</t>
  </si>
  <si>
    <t>Avancement de la définition de la stratégie globale de ralentissement dynamique des crues</t>
  </si>
  <si>
    <t>Stratégie validée par le COPIL</t>
  </si>
  <si>
    <t>Etude finalisée si cette tranche optionnelle de l'étude de ralentissement dynamique des crues est activée</t>
  </si>
  <si>
    <t>Nombre de sites étudiés</t>
  </si>
  <si>
    <t>15 sites</t>
  </si>
  <si>
    <t>Nombre d'études locales réalisées</t>
  </si>
  <si>
    <t>Nombre de dossiers réglementaires déposés</t>
  </si>
  <si>
    <t>SMABACAB</t>
  </si>
  <si>
    <t>Avancement de l'étude projet</t>
  </si>
  <si>
    <t>Matériel installé</t>
  </si>
  <si>
    <t>Installation du matériel pédagogique</t>
  </si>
  <si>
    <t>CD17</t>
  </si>
  <si>
    <t xml:space="preserve">Avancement de l'étude et dépôt des dossiers réglementaires </t>
  </si>
  <si>
    <t>Avancement de la réalisation des lagunes de décantation</t>
  </si>
  <si>
    <t>Lagunes de décantation réalisées</t>
  </si>
  <si>
    <t>Volume de sédiments extrait de la Charente</t>
  </si>
  <si>
    <r>
      <t>600 000 m</t>
    </r>
    <r>
      <rPr>
        <vertAlign val="superscript"/>
        <sz val="10"/>
        <rFont val="Arial"/>
        <family val="2"/>
      </rPr>
      <t>3</t>
    </r>
  </si>
  <si>
    <t>Collectivités territoriales et
leurs groupements compétents en
GEMAPI</t>
  </si>
  <si>
    <t>Avancement de la prélocalisation des zones de ruissellement intense</t>
  </si>
  <si>
    <t>Avancement de la prélocalisation des haies et boisements interceptant les zones de ruissellement intense</t>
  </si>
  <si>
    <t>Guide réalisé</t>
  </si>
  <si>
    <t>Collectivités territoriales et
leurs groupements compétents</t>
  </si>
  <si>
    <t>63%
4 844 km² d'EPCI adhérents dans périmètre SLGRI</t>
  </si>
  <si>
    <t>Etude notifiée en sept 2019 et cotech de lancement en octobre 2019</t>
  </si>
  <si>
    <r>
      <t>95%</t>
    </r>
    <r>
      <rPr>
        <sz val="11"/>
        <color rgb="FF000000"/>
        <rFont val="Calibri"/>
        <family val="2"/>
        <charset val="1"/>
      </rPr>
      <t xml:space="preserve">
CDC Périgord Vert Nontronnais non couvert par compétence GEMAPI à bonne échelle (en projet via extension SYMBA - BT) -&gt; 358 km² orphelin</t>
    </r>
  </si>
  <si>
    <t>Harmonisation des ZIP et production de ZICH (zone iso classes hauteurs) pour TRI Saintes-Cognac-Angoulême validées et transmiss aux DDT-M en décembre 2019 (diffusion prévue aux parties prenantes)</t>
  </si>
  <si>
    <t>ETAT AVANCEMENT</t>
  </si>
  <si>
    <t>Rapport de phase 1 intégrant l'analyse dd'une hausse des conditions aval transmis à l'achèvement de l'étude en déc 2019</t>
  </si>
  <si>
    <t>Etude notifiée en nov 2019</t>
  </si>
  <si>
    <t>Etude finalisée en avril 2018. Identification des enjeux, évaluation d'une vulnérabilité via données SIG et diffusion de documents de sensibilisation</t>
  </si>
  <si>
    <t>Documents de sensibilisation diffusés en avril 2018</t>
  </si>
  <si>
    <t>Diffusion de la plaquette et du recueil de fiches de repères de crues en mars 2018</t>
  </si>
  <si>
    <t>Réunion GT enjeux de la mission RDI16 le 12/09/2019 en associant l'expérience de la DDTM17</t>
  </si>
  <si>
    <t>Documents diffusés aux gestionnaires des édifices du TRI</t>
  </si>
  <si>
    <t>Communication officielle en déc 2019 aux EPCI et aux communes des nouvelles cartographies des aléas d'inondation arrêtées pour prise en compte dans le cadre de l'instruction du droit des sols</t>
  </si>
  <si>
    <t>Réunions bilatérales avec les communes et EPCI entre avril et juin 2019 pour actualisation des enjeux</t>
  </si>
  <si>
    <t>15/10/2015 : arrêté prescription PPR Anguienne</t>
  </si>
  <si>
    <t>2 SCoT (Haute-Saintonge et Pays Mellois)</t>
  </si>
  <si>
    <t>1 PLUi (Grand Angoulême)</t>
  </si>
  <si>
    <t>I.F.3 Commémoration de la crue centennale de 1982</t>
  </si>
  <si>
    <t>Nombre de SCoT avec suivi mission inondation EPTB (depuis la validation de la SLGRI)</t>
  </si>
  <si>
    <t>Nombre de PLUi avec suivi mission inondation EPTB (depuis la validation de la SLGRI)</t>
  </si>
  <si>
    <t>Nombre de PLU avec suivi mission inondation EPTB (depuis la validation de la SLGRI)</t>
  </si>
  <si>
    <t>Nombre de communes du TRI ayant accueilli l'exposition depuis la validation de la SLGRI</t>
  </si>
  <si>
    <t>4
Cognac, Chaniers, Angoulême, Jarnac</t>
  </si>
  <si>
    <t>Loi de finance 2018 permet au fonds Barnier de financer les projets de protection individuelle, en dehors du cadre prescriptif des PPR à condition de l’inscrire dans un PAPI et de fixer des objectifs quantitatifs.</t>
  </si>
  <si>
    <t>Phase de diagnostic prospectif restituée au COPIL fin 2019</t>
  </si>
  <si>
    <t>Etude achevée en déc 2019. Décision du COPIL de ne pas poursuivre les projets de protection localisée au regard du coût, des contraintes et des bénéfices. Orientation vers la réduction de vulnérabilité et le ralentissement dynamique.</t>
  </si>
  <si>
    <t>Etude notifiée en sept 2019 et cotech de lancement en octobre 2019 avec travail sur prélocalisation ZEC</t>
  </si>
  <si>
    <t>Etude achevée en déc 2019. Décision du COPIL de ne pas poursuivre les projets d'ouvrages de décharge au regard du coût, des contraintes et des bénéfices. Orientation vers la réduction de vulnérabilité et le ralentissement dynamique.</t>
  </si>
  <si>
    <t>Dossiers déposés en novembre 2016 et complété en sept 2017. Arrêté préfectoral d'autorisation en décembre 2018.</t>
  </si>
  <si>
    <t>Aménagement de 2 lagunes de décantation et d'un bassin clarificateur finalisé en déc 2019 sur le site de la Butte des Anglées</t>
  </si>
  <si>
    <t>Etude notifiée en sept 2019 et cotech de lancement en octobre 2019 avec travail sur prélocalisation zones de ruissellement intense</t>
  </si>
  <si>
    <t>PISTES D'ACTION</t>
  </si>
  <si>
    <t>Pourcentage du périmètre de la SLGRI  couvert par un syndicat de bassin disposant de la compétence GEMAPI transférée/déléguée par un EPCI  ou couvert par un EPCI à la bonne échelle hydrographique</t>
  </si>
  <si>
    <t>Très faible couverture territoriale, compétence GEMAPI pas encore obligatoire pour les EPCI</t>
  </si>
  <si>
    <t>0
EPTB Charente transformé en syndicat mixte ouvert en juillet 2017 avec pour membres ses départements historiques</t>
  </si>
  <si>
    <t>Travail sur les ZIP en cours</t>
  </si>
  <si>
    <t>Etude en voie de finalisation.
Identification des enjeux, évaluation d'une vulnérabilité via données SIG et réalisation de documents de sensibilisation</t>
  </si>
  <si>
    <t>1
Cognac</t>
  </si>
  <si>
    <t>Plaquette et recueil de fiches de repères de crues en voie de finalisation</t>
  </si>
  <si>
    <t>Documents de sensibilisation réalisés mais non diffusés</t>
  </si>
  <si>
    <t>Réunion de lancement le 19/10/2017</t>
  </si>
  <si>
    <t>Dossiers déposés en novembre 2016 et complété en sept 2017.</t>
  </si>
  <si>
    <t>Dossiers réglementaires déposés, complétés et autorisation reçue pour le dévasement et l'aménagement du site de décantation de la Butte des Anglée</t>
  </si>
  <si>
    <t>-</t>
  </si>
  <si>
    <t>Mise en place de la mesure RVPAPI (FPRNM) pour financer la réduction de la vulnérabilité au travers des outils PAPI</t>
  </si>
  <si>
    <t>VI.F.1 Etude de ralentissement dynamique des crues</t>
  </si>
  <si>
    <t>Loi NOTRe/GEMAPI</t>
  </si>
  <si>
    <t>Organisation gestion de crise Etat</t>
  </si>
  <si>
    <t>Loi de finance</t>
  </si>
  <si>
    <t>DEC 2017</t>
  </si>
  <si>
    <t>CONSOMMATION</t>
  </si>
  <si>
    <t>DEC 2019</t>
  </si>
  <si>
    <t>DEC 2021</t>
  </si>
  <si>
    <t>DEC 2023</t>
  </si>
  <si>
    <t>0 € (montant gestion des étiages)</t>
  </si>
  <si>
    <t>COUT PREVISIONNEL DE LA MESURE (HT)</t>
  </si>
  <si>
    <t>0 € (réalisation matériel d'exposition avant SLGRI)</t>
  </si>
  <si>
    <t>0 € (pose des repères avant SLGRI)</t>
  </si>
  <si>
    <t>2.3 Instrumentation métrologique pour l'anticipation des crues - rivières du bassin du Né</t>
  </si>
  <si>
    <t>cf. disposition III.A.2</t>
  </si>
  <si>
    <t>cf.disposition I.B.2</t>
  </si>
  <si>
    <t>cf. disposition III.B.2</t>
  </si>
  <si>
    <t xml:space="preserve">VI.F.1 Etude de ralentissement dynamique des crues </t>
  </si>
  <si>
    <t>cf. disposition IV.B.1</t>
  </si>
  <si>
    <t>cf. disposition I.A.3</t>
  </si>
  <si>
    <t>cf. disposition IV.A.4</t>
  </si>
  <si>
    <t>Non fixé</t>
  </si>
  <si>
    <t>PROGRESSION INDICATEUR</t>
  </si>
  <si>
    <t>PROGRESSION MESURE</t>
  </si>
  <si>
    <t>NON DEMARÉE</t>
  </si>
  <si>
    <t>ENGAGÉE (&lt;50%)</t>
  </si>
  <si>
    <t>BIEN AVANCÉE (&gt;50%)</t>
  </si>
  <si>
    <t>TERMINÉE</t>
  </si>
  <si>
    <t>NON PREVUE OU ANNULÉE</t>
  </si>
  <si>
    <t>Cartographies ZIP pour le TRI mises à disposition</t>
  </si>
  <si>
    <t>Avancement de l'analyse de l'impact du changement climatique sur les conditions aval du régime d'écoulement du fleuve</t>
  </si>
  <si>
    <t>Nombre de projets de sensibilisation des acteurs économiques mis en œuvre au stade du PAPI d'intention</t>
  </si>
  <si>
    <t>Nombre de projets de sensibilisation des élus mis en œuvre au stade du PAPI d'intention</t>
  </si>
  <si>
    <t>Intégration dans Vigicrues</t>
  </si>
  <si>
    <t>Cartographies en ligne dans Vigicrues</t>
  </si>
  <si>
    <t>Nombre de communes sollicitant des subventions pour la réalisation du DICRIM</t>
  </si>
  <si>
    <t>Nombre de projets de sensibilisation des scolaires mis en œuvre au stade du PAPI d'intentions</t>
  </si>
  <si>
    <t>Avancement de la prestation d'élaboration du plan de sensibilisation et nombre d'actions proposées</t>
  </si>
  <si>
    <t>BOURG-CHARENTE</t>
  </si>
  <si>
    <t>Pose de la plaque</t>
  </si>
  <si>
    <t>Plaque installée</t>
  </si>
  <si>
    <t>1.2 Installation d’un panneau d’information sur les crues historiques à Bourg-Charente</t>
  </si>
  <si>
    <t>Nombre affluents avec dispositif avertissement des crues</t>
  </si>
  <si>
    <t>Nombre d’affluents bénéficiant d’un dispositif d’avertissement des crues ou d’un système d’alerte local</t>
  </si>
  <si>
    <t>Installation du comité de suivi</t>
  </si>
  <si>
    <t>Comité de suivi installé</t>
  </si>
  <si>
    <t xml:space="preserve">5.3 Diagnostics de vulnérabilité du bâti en rive gauche de la Charente de Port-d’Envaux à La Vallée
</t>
  </si>
  <si>
    <t>CDC Cœur de Saintonge</t>
  </si>
  <si>
    <t>Nombre de diagnostics complets réalisé</t>
  </si>
  <si>
    <t>Nombre de terrains ayant fait l'objet de simples levers topographiques</t>
  </si>
  <si>
    <t>5.4 Diagnostic pré-opérationnel des vulnérabilités sur le périmètre du SYMBA</t>
  </si>
  <si>
    <t>Avancement des différentes phases de l'étude</t>
  </si>
  <si>
    <t>Réalisation état des lieux, proposition programme d'actions</t>
  </si>
  <si>
    <t>cf. disposition IV.A.3</t>
  </si>
  <si>
    <t>Nombre de participants cumulés du BV Charente</t>
  </si>
  <si>
    <t>EVALUATION DE LA SLGRI DU TRI SAINTES-COGNAC-ANGOULEME</t>
  </si>
  <si>
    <t>100%
SYMBA-BT a étendu son périmètre de compétence au 1er janvier 2020 pour couvrir la partie des bassins Bandiat/Tardoire situés sur le périmètre de la CDC Périgord Vert Nontronnais</t>
  </si>
  <si>
    <t>68%
Syndicat non membres : SYBTB (839 km²), SBAISS (391 km²), SYMBA-BT (621 km²), SBCP (544 km²)</t>
  </si>
  <si>
    <t>56%
Syndicat non membres : SYBRA (901 km²), SMCA (60 km² dans SLGRI), SYBTB (839 km²), SBAISS (391 km²), SYMBA-BT (263 km²), SBCP (544 km²)</t>
  </si>
  <si>
    <t>Nombre de comités de pilotage organisés, abordant la problématique inondation fluviale</t>
  </si>
  <si>
    <t>Copil de validation de phase 1 (cartographie ruissellement, ZEC) en sept 2020, cotech de préparation du COPIL de phase 2 (stratégie ralentissement) en déc 2021.</t>
  </si>
  <si>
    <t>Harmonisation des ZIP et production de ZICH (zone iso classes hauteurs) pour TRI Saintes-Cognac-Angoulême validées et transmis aux DDT-M en décembre 2019 (diffusion prévue aux parties prenantes)</t>
  </si>
  <si>
    <t>Diffusion ZIP/ZICH du TRI par la DDT16 aux parties prenantes : sept 2020.
Diffusion ZIP/ZICH du TRI par la DDTM17 aux parties prenantes : mai 2021.</t>
  </si>
  <si>
    <t>Cartographies mises en ligne dans Vigicrues en déc 2021</t>
  </si>
  <si>
    <t>Résultats de modélisation remis à l'EPTB à l'achèvement de l'étude en déc 2019</t>
  </si>
  <si>
    <t>Récupération des informations en 2021 sur les enjeux touchés par la crue de février 2021.</t>
  </si>
  <si>
    <t>Présentation des scénarios d’évolution possible du territoire et de leur évaluation en COPIL en juin 2021. Première version du plan d'actions partagé en COPIL en nov 2021.</t>
  </si>
  <si>
    <t>Analyse de vulnérabilité présentée en fév 2020, proposition de plan d'actions en juin 2020, finalisation étude en septembre 2020. Actions à inscrire dans futurs PAPI.</t>
  </si>
  <si>
    <t>Prestation maquette DICRIM notifiée au BET en novembre 2021</t>
  </si>
  <si>
    <t>5
Cognac, Chaniers, Angoulême, Jarnac, Gond-Pontouvre</t>
  </si>
  <si>
    <t>Prestation notifiée au BET en nov 2021.</t>
  </si>
  <si>
    <t>Etude de faisabilité validée en octobre 2021 (complétude du dossier de subvention)</t>
  </si>
  <si>
    <t>Marché d'installation des sondes signé en nov 2021.</t>
  </si>
  <si>
    <t>Etude de faisbilité en cours</t>
  </si>
  <si>
    <t>Consultation sur la révision du RIC Vienne-Charente-Antlantique en août 2021.</t>
  </si>
  <si>
    <t>Elaboration projet zonage réglementaire et règlement en 2020, COPIL de présentation en février 2021 et consultation des PPA en mars 2021.</t>
  </si>
  <si>
    <t>2 PLU (Taillebourg , Gibourne)</t>
  </si>
  <si>
    <t>Etude notifiée au prestataire en nov 2021.</t>
  </si>
  <si>
    <t>NON PREVUE OU ANNULÉE OU INDICATEUR NON RENSEIGNÉ</t>
  </si>
  <si>
    <t>Copil de validation de phase 1 (cartographie ruissellement, ZEC) en sept 2020, diffusion des données SIG aux membres du cotech en juin 2021</t>
  </si>
  <si>
    <t>Cartographie réalisée et diffusée aux collectivités compétentes en urbanisme et GEMAPI</t>
  </si>
  <si>
    <t>Fiche méthodologique relative à l'inventaire des zones humides validée en CLE en juillet 2021.</t>
  </si>
  <si>
    <t>Présentation des résultats Charente 2050 (indicateur SAGE IA.5.1)</t>
  </si>
  <si>
    <t>Avancement des schémas directeurs d'eaux pluviales (indicateur SAGE IB.5.1)</t>
  </si>
  <si>
    <t>Nombre de dossiers de révision ou de réalisation de documents d'urbanisme transmis à l’EPTB (indicateur SAGE ID.5.1)</t>
  </si>
  <si>
    <t>Etat d'avancement de l'élaboration du guide et de la définition des modalités de réalisation des inventaires de zones humides (indicateur SAGE IC.1.1)</t>
  </si>
  <si>
    <t>Etat d'avancement de prise en compte de l'intégration de réalisation des inventaires de zones humides dans les documents d'urbanisme (indicateur SAGE IC.1.2)</t>
  </si>
  <si>
    <t>Phase 2 (stratégie ralentissement des crues) engagée en sept 2020, cotech de préparation du COPIL de phase 2 en déc 2021.</t>
  </si>
  <si>
    <t>1 étude finalisée, 2 études en cours</t>
  </si>
  <si>
    <t>1 projet en cours d'aménagement</t>
  </si>
  <si>
    <t>Action soldée financièrement, y compris DCE aménagement bassins décantation</t>
  </si>
  <si>
    <r>
      <t>106 000 m</t>
    </r>
    <r>
      <rPr>
        <vertAlign val="superscript"/>
        <sz val="10"/>
        <rFont val="Arial"/>
        <family val="2"/>
      </rPr>
      <t>3</t>
    </r>
  </si>
  <si>
    <t>Etat d'avancement de l'élaboration du guide méthodologique pour la définition de programmes d'actions de restauration (indicateur SAGE IC.3.1)</t>
  </si>
  <si>
    <t>Etat d'avancement des PPG (indicateur SAGE IC.3.2)</t>
  </si>
  <si>
    <t>5 collectivités Gémapiennes sur 10 (périmètre SLGRI) disposent de PPG en cours de mise en œuvre sur une partie ou la totalité de leur périmètre de compétence (donnée 2020)</t>
  </si>
  <si>
    <t xml:space="preserve">Cartographie des zones de ruissellement et cartographie des haies et boisements </t>
  </si>
  <si>
    <t>Etat d'avancement de la rédaction du guide (indicateur SAGE IB.1.1)</t>
  </si>
  <si>
    <t>Structuration du guide engagée en 2020, groupes de travail zones humides, maillage bocager, zones d'expansion des crues et réseau hydrographique organisés en 2021.</t>
  </si>
  <si>
    <t>Etat de prise en compte de l'intégration du maillage bocager dans les documents d'urbanisme (indicateur SAGE IB.3.1)</t>
  </si>
  <si>
    <t>Animation du PAPI d'intention Charente (intègre l'animation du PAPI Charente &amp; Estuaire depuis 2017 consacrée au volet fluvial)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</si>
</sst>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quot;"/>
  </numFmts>
  <fonts count="13" x14ac:knownFonts="1">
    <font>
      <sz val="11"/>
      <color rgb="FF000000"/>
      <name val="Calibri"/>
      <family val="2"/>
      <charset val="1"/>
    </font>
    <font>
      <b/>
      <sz val="26"/>
      <color rgb="FFFFFFFF"/>
      <name val="Calibri"/>
      <family val="2"/>
      <charset val="1"/>
    </font>
    <font>
      <b/>
      <sz val="16"/>
      <color rgb="FFFFFFFF"/>
      <name val="Calibri"/>
      <family val="2"/>
      <charset val="1"/>
    </font>
    <font>
      <b/>
      <sz val="11"/>
      <color rgb="FF3F3F3F"/>
      <name val="Calibri"/>
      <family val="2"/>
      <charset val="1"/>
    </font>
    <font>
      <b/>
      <sz val="11"/>
      <name val="Calibri"/>
      <family val="2"/>
      <charset val="1"/>
    </font>
    <font>
      <b/>
      <sz val="11"/>
      <color rgb="FF000000"/>
      <name val="Calibri"/>
      <family val="2"/>
      <charset val="1"/>
    </font>
    <font>
      <sz val="10"/>
      <name val="Arial"/>
      <family val="2"/>
      <charset val="1"/>
    </font>
    <font>
      <sz val="11"/>
      <color rgb="FF000000"/>
      <name val="Calibri"/>
      <family val="2"/>
      <charset val="1"/>
    </font>
    <font>
      <vertAlign val="superscript"/>
      <sz val="10"/>
      <name val="Arial"/>
      <family val="2"/>
    </font>
    <font>
      <b/>
      <sz val="11"/>
      <color theme="0"/>
      <name val="Calibri"/>
      <family val="2"/>
      <scheme val="minor"/>
    </font>
    <font>
      <b/>
      <sz val="16"/>
      <color rgb="FFC00000"/>
      <name val="Calibri"/>
      <family val="2"/>
    </font>
    <font>
      <b/>
      <sz val="11"/>
      <color rgb="FF000000"/>
      <name val="Calibri"/>
      <family val="2"/>
    </font>
    <font>
      <sz val="11"/>
      <name val="Calibri"/>
      <family val="2"/>
      <charset val="1"/>
    </font>
  </fonts>
  <fills count="24">
    <fill>
      <patternFill patternType="none"/>
    </fill>
    <fill>
      <patternFill patternType="gray125"/>
    </fill>
    <fill>
      <patternFill patternType="solid">
        <fgColor rgb="FFC5E0B4"/>
        <bgColor rgb="FFDDDDDD"/>
      </patternFill>
    </fill>
    <fill>
      <patternFill patternType="solid">
        <fgColor rgb="FF000000"/>
        <bgColor rgb="FF003300"/>
      </patternFill>
    </fill>
    <fill>
      <patternFill patternType="solid">
        <fgColor rgb="FF808080"/>
        <bgColor rgb="FF999999"/>
      </patternFill>
    </fill>
    <fill>
      <patternFill patternType="solid">
        <fgColor rgb="FFB2B2B2"/>
        <bgColor rgb="FF999999"/>
      </patternFill>
    </fill>
    <fill>
      <patternFill patternType="solid">
        <fgColor rgb="FFCCCCFF"/>
        <bgColor rgb="FFDDDDDD"/>
      </patternFill>
    </fill>
    <fill>
      <patternFill patternType="solid">
        <fgColor rgb="FFCFE7F5"/>
        <bgColor rgb="FFDDDDDD"/>
      </patternFill>
    </fill>
    <fill>
      <patternFill patternType="solid">
        <fgColor rgb="FFCCFFCC"/>
        <bgColor rgb="FFCFE7F5"/>
      </patternFill>
    </fill>
    <fill>
      <patternFill patternType="solid">
        <fgColor rgb="FFEEEEEE"/>
        <bgColor rgb="FFFFFFFF"/>
      </patternFill>
    </fill>
    <fill>
      <patternFill patternType="solid">
        <fgColor rgb="FFFFFFCC"/>
        <bgColor rgb="FFFFFFFF"/>
      </patternFill>
    </fill>
    <fill>
      <patternFill patternType="solid">
        <fgColor rgb="FFDDDDDD"/>
        <bgColor rgb="FFCFE7F5"/>
      </patternFill>
    </fill>
    <fill>
      <patternFill patternType="solid">
        <fgColor rgb="FFFF9999"/>
        <bgColor rgb="FFFF8080"/>
      </patternFill>
    </fill>
    <fill>
      <patternFill patternType="solid">
        <fgColor theme="1"/>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bgColor rgb="FFDDDDDD"/>
      </patternFill>
    </fill>
    <fill>
      <patternFill patternType="solid">
        <fgColor rgb="FFFFFF00"/>
        <bgColor rgb="FFFFFFFF"/>
      </patternFill>
    </fill>
    <fill>
      <patternFill patternType="solid">
        <fgColor theme="0" tint="-4.9989318521683403E-2"/>
        <bgColor rgb="FFFFFFFF"/>
      </patternFill>
    </fill>
    <fill>
      <patternFill patternType="solid">
        <fgColor theme="2"/>
        <bgColor indexed="64"/>
      </patternFill>
    </fill>
    <fill>
      <patternFill patternType="solid">
        <fgColor theme="0" tint="-0.499984740745262"/>
        <bgColor indexed="64"/>
      </patternFill>
    </fill>
    <fill>
      <patternFill patternType="solid">
        <fgColor theme="8"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7" fillId="2" borderId="0" applyBorder="0" applyProtection="0"/>
  </cellStyleXfs>
  <cellXfs count="195">
    <xf numFmtId="0" fontId="0" fillId="0" borderId="0" xfId="0"/>
    <xf numFmtId="0" fontId="0" fillId="0" borderId="0" xfId="0" applyAlignment="1">
      <alignment horizontal="left"/>
    </xf>
    <xf numFmtId="0" fontId="0" fillId="0" borderId="0" xfId="0" applyFont="1" applyAlignment="1">
      <alignment horizontal="left"/>
    </xf>
    <xf numFmtId="0" fontId="0" fillId="9" borderId="1"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wrapText="1"/>
    </xf>
    <xf numFmtId="0" fontId="5" fillId="11" borderId="1" xfId="0" applyFont="1" applyFill="1" applyBorder="1" applyAlignment="1" applyProtection="1">
      <alignment vertical="center" wrapText="1"/>
    </xf>
    <xf numFmtId="0" fontId="4" fillId="12" borderId="1" xfId="0" applyFont="1" applyFill="1" applyBorder="1" applyAlignment="1" applyProtection="1">
      <alignment horizontal="left" vertical="center" wrapText="1"/>
    </xf>
    <xf numFmtId="0" fontId="0" fillId="0" borderId="1" xfId="1" applyFont="1" applyFill="1" applyBorder="1" applyAlignment="1" applyProtection="1">
      <alignment horizontal="left" vertical="center" wrapText="1"/>
    </xf>
    <xf numFmtId="0" fontId="4" fillId="8" borderId="1" xfId="1" applyFont="1" applyFill="1" applyBorder="1" applyAlignment="1" applyProtection="1">
      <alignment vertical="center" wrapText="1"/>
    </xf>
    <xf numFmtId="0" fontId="0" fillId="11" borderId="1" xfId="0" applyFont="1" applyFill="1" applyBorder="1" applyAlignment="1" applyProtection="1">
      <alignment vertical="center" wrapText="1"/>
    </xf>
    <xf numFmtId="0" fontId="4" fillId="12" borderId="1" xfId="0" applyFont="1" applyFill="1" applyBorder="1" applyAlignment="1" applyProtection="1">
      <alignment vertical="center" wrapText="1"/>
    </xf>
    <xf numFmtId="0" fontId="0" fillId="12" borderId="1" xfId="0" applyFont="1" applyFill="1" applyBorder="1" applyAlignment="1" applyProtection="1">
      <alignment horizontal="left" vertical="center" wrapText="1"/>
    </xf>
    <xf numFmtId="0" fontId="0" fillId="12" borderId="1" xfId="0" applyFont="1" applyFill="1" applyBorder="1" applyAlignment="1" applyProtection="1">
      <alignment vertical="center" wrapText="1"/>
    </xf>
    <xf numFmtId="0" fontId="0" fillId="7" borderId="1" xfId="0" applyFont="1" applyFill="1" applyBorder="1" applyAlignment="1" applyProtection="1">
      <alignment horizontal="left" vertical="center" wrapText="1"/>
    </xf>
    <xf numFmtId="0" fontId="0" fillId="11" borderId="1" xfId="0" applyFont="1" applyFill="1" applyBorder="1" applyAlignment="1" applyProtection="1">
      <alignment horizontal="left" vertical="center" wrapText="1"/>
    </xf>
    <xf numFmtId="9" fontId="0" fillId="9" borderId="1" xfId="0" applyNumberFormat="1" applyFont="1" applyFill="1" applyBorder="1" applyAlignment="1" applyProtection="1">
      <alignment horizontal="left" vertical="center" wrapText="1"/>
    </xf>
    <xf numFmtId="0" fontId="0" fillId="9" borderId="1" xfId="1" applyFont="1" applyFill="1" applyBorder="1" applyAlignment="1" applyProtection="1">
      <alignment vertical="center" wrapText="1"/>
    </xf>
    <xf numFmtId="0" fontId="0" fillId="9" borderId="1" xfId="0" applyFont="1" applyFill="1" applyBorder="1" applyAlignment="1" applyProtection="1">
      <alignment horizontal="left" vertical="center" wrapText="1"/>
    </xf>
    <xf numFmtId="0" fontId="5" fillId="11" borderId="1" xfId="0" applyFont="1" applyFill="1" applyBorder="1" applyAlignment="1" applyProtection="1">
      <alignment horizontal="left" vertical="center" wrapText="1"/>
    </xf>
    <xf numFmtId="0" fontId="0" fillId="9" borderId="1" xfId="1" applyFont="1" applyFill="1" applyBorder="1" applyAlignment="1" applyProtection="1">
      <alignment horizontal="left" vertical="center" wrapText="1"/>
    </xf>
    <xf numFmtId="0" fontId="0" fillId="9" borderId="1" xfId="0" applyFont="1" applyFill="1" applyBorder="1" applyAlignment="1" applyProtection="1">
      <alignment horizontal="left" vertical="center" wrapText="1"/>
    </xf>
    <xf numFmtId="0" fontId="9" fillId="13" borderId="0" xfId="0" applyFont="1"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0" fillId="16" borderId="0" xfId="0" applyFill="1" applyAlignment="1">
      <alignment vertical="center" wrapText="1"/>
    </xf>
    <xf numFmtId="0" fontId="0" fillId="17" borderId="0" xfId="0" applyFill="1" applyAlignment="1">
      <alignment vertical="center" wrapText="1"/>
    </xf>
    <xf numFmtId="0" fontId="0" fillId="0" borderId="1" xfId="0" applyFont="1" applyBorder="1" applyAlignment="1" applyProtection="1">
      <alignment vertical="center" wrapText="1"/>
    </xf>
    <xf numFmtId="0" fontId="0" fillId="0" borderId="1" xfId="0" applyFont="1" applyBorder="1" applyAlignment="1">
      <alignment vertical="center"/>
    </xf>
    <xf numFmtId="0" fontId="0" fillId="0" borderId="1" xfId="1" applyFont="1" applyFill="1" applyBorder="1" applyAlignment="1" applyProtection="1">
      <alignment vertical="center" wrapText="1"/>
    </xf>
    <xf numFmtId="0" fontId="0" fillId="0" borderId="1" xfId="0" applyFont="1" applyFill="1" applyBorder="1" applyAlignment="1" applyProtection="1">
      <alignment horizontal="left" vertical="center" wrapText="1"/>
    </xf>
    <xf numFmtId="9" fontId="0"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vertical="center" wrapText="1"/>
    </xf>
    <xf numFmtId="0" fontId="6" fillId="0" borderId="1" xfId="1" applyFont="1" applyFill="1" applyBorder="1" applyAlignment="1" applyProtection="1">
      <alignment horizontal="left" vertical="center" wrapText="1"/>
    </xf>
    <xf numFmtId="0" fontId="3" fillId="18" borderId="1" xfId="0" applyFont="1" applyFill="1" applyBorder="1" applyAlignment="1" applyProtection="1">
      <alignment horizontal="center" vertical="center" wrapText="1"/>
    </xf>
    <xf numFmtId="0" fontId="0" fillId="9" borderId="1" xfId="0" applyFont="1" applyFill="1" applyBorder="1" applyAlignment="1" applyProtection="1">
      <alignment vertical="center" wrapText="1"/>
    </xf>
    <xf numFmtId="0" fontId="0" fillId="9" borderId="1" xfId="0" quotePrefix="1" applyFont="1" applyFill="1" applyBorder="1" applyAlignment="1" applyProtection="1">
      <alignment horizontal="center" vertical="center" wrapText="1"/>
    </xf>
    <xf numFmtId="9" fontId="0" fillId="9" borderId="1" xfId="0" quotePrefix="1" applyNumberFormat="1" applyFont="1" applyFill="1" applyBorder="1" applyAlignment="1" applyProtection="1">
      <alignment horizontal="center" vertical="center" wrapText="1"/>
    </xf>
    <xf numFmtId="9" fontId="0" fillId="0" borderId="1" xfId="0" quotePrefix="1" applyNumberFormat="1" applyFont="1" applyFill="1" applyBorder="1" applyAlignment="1" applyProtection="1">
      <alignment horizontal="center" vertical="center" wrapText="1"/>
    </xf>
    <xf numFmtId="164" fontId="0" fillId="9" borderId="1" xfId="0" applyNumberFormat="1" applyFont="1" applyFill="1" applyBorder="1" applyAlignment="1" applyProtection="1">
      <alignment horizontal="left" vertical="center" wrapText="1"/>
    </xf>
    <xf numFmtId="164" fontId="0" fillId="9" borderId="5" xfId="0" applyNumberFormat="1" applyFont="1" applyFill="1" applyBorder="1" applyAlignment="1" applyProtection="1">
      <alignment horizontal="left" vertical="center" wrapText="1"/>
    </xf>
    <xf numFmtId="164" fontId="0" fillId="9" borderId="1" xfId="1" applyNumberFormat="1" applyFont="1" applyFill="1" applyBorder="1" applyAlignment="1" applyProtection="1">
      <alignment horizontal="left" vertical="center" wrapText="1"/>
    </xf>
    <xf numFmtId="0" fontId="0" fillId="9" borderId="5" xfId="0" applyFont="1" applyFill="1" applyBorder="1" applyAlignment="1" applyProtection="1">
      <alignment vertical="center" wrapText="1"/>
    </xf>
    <xf numFmtId="1" fontId="0" fillId="9" borderId="1" xfId="0" applyNumberFormat="1" applyFont="1" applyFill="1" applyBorder="1" applyAlignment="1" applyProtection="1">
      <alignment horizontal="left" vertical="center" wrapText="1"/>
    </xf>
    <xf numFmtId="0" fontId="2" fillId="0" borderId="1" xfId="0" applyFont="1" applyFill="1" applyBorder="1" applyAlignment="1">
      <alignment horizontal="center" vertical="center"/>
    </xf>
    <xf numFmtId="0" fontId="0" fillId="0" borderId="0" xfId="0" applyFill="1"/>
    <xf numFmtId="164" fontId="0" fillId="9" borderId="1" xfId="0" quotePrefix="1" applyNumberFormat="1" applyFont="1" applyFill="1" applyBorder="1" applyAlignment="1" applyProtection="1">
      <alignment horizontal="left" vertical="center" wrapText="1"/>
    </xf>
    <xf numFmtId="164" fontId="0" fillId="20" borderId="1" xfId="0" applyNumberFormat="1" applyFont="1" applyFill="1" applyBorder="1" applyAlignment="1" applyProtection="1">
      <alignment horizontal="left" vertical="center" wrapText="1"/>
    </xf>
    <xf numFmtId="164" fontId="0" fillId="0" borderId="1" xfId="0" applyNumberFormat="1" applyFont="1" applyFill="1" applyBorder="1" applyAlignment="1" applyProtection="1">
      <alignment horizontal="left" vertical="center" wrapText="1"/>
    </xf>
    <xf numFmtId="164" fontId="0" fillId="21" borderId="1" xfId="0" applyNumberFormat="1" applyFont="1" applyFill="1" applyBorder="1" applyAlignment="1" applyProtection="1">
      <alignment horizontal="left" vertical="center" wrapText="1"/>
    </xf>
    <xf numFmtId="164" fontId="0" fillId="0" borderId="1" xfId="0" applyNumberFormat="1" applyFont="1" applyBorder="1" applyAlignment="1" applyProtection="1">
      <alignment horizontal="left" vertical="center" wrapText="1"/>
    </xf>
    <xf numFmtId="164" fontId="0" fillId="0" borderId="1" xfId="0" applyNumberFormat="1" applyFont="1" applyBorder="1" applyAlignment="1">
      <alignment horizontal="left" vertical="center"/>
    </xf>
    <xf numFmtId="164" fontId="0" fillId="21" borderId="1" xfId="1" applyNumberFormat="1" applyFont="1" applyFill="1" applyBorder="1" applyAlignment="1" applyProtection="1">
      <alignment horizontal="left" vertical="center" wrapText="1"/>
    </xf>
    <xf numFmtId="164" fontId="0" fillId="0" borderId="1" xfId="1" applyNumberFormat="1" applyFont="1" applyFill="1" applyBorder="1" applyAlignment="1" applyProtection="1">
      <alignment horizontal="left" vertical="center" wrapText="1"/>
    </xf>
    <xf numFmtId="0" fontId="3" fillId="18" borderId="3" xfId="0" applyFont="1" applyFill="1" applyBorder="1" applyAlignment="1" applyProtection="1">
      <alignment horizontal="center" vertical="center" wrapText="1"/>
    </xf>
    <xf numFmtId="0" fontId="0" fillId="22" borderId="0" xfId="0" applyFill="1" applyAlignment="1">
      <alignment vertical="center" wrapText="1"/>
    </xf>
    <xf numFmtId="0" fontId="0" fillId="0" borderId="5" xfId="0" applyFont="1" applyBorder="1" applyAlignment="1" applyProtection="1">
      <alignment horizontal="left" vertical="center" wrapText="1"/>
    </xf>
    <xf numFmtId="164" fontId="0" fillId="0" borderId="5" xfId="0" applyNumberFormat="1" applyFont="1" applyBorder="1" applyAlignment="1" applyProtection="1">
      <alignment horizontal="left" vertical="center" wrapText="1"/>
    </xf>
    <xf numFmtId="164" fontId="0" fillId="9" borderId="5" xfId="0" applyNumberFormat="1" applyFont="1" applyFill="1" applyBorder="1" applyAlignment="1" applyProtection="1">
      <alignment horizontal="left" vertical="center" wrapText="1"/>
    </xf>
    <xf numFmtId="0" fontId="0" fillId="9" borderId="1" xfId="0" applyFont="1" applyFill="1" applyBorder="1" applyAlignment="1" applyProtection="1">
      <alignment horizontal="left" vertical="center" wrapText="1"/>
    </xf>
    <xf numFmtId="0" fontId="0" fillId="9" borderId="1" xfId="1" applyFont="1" applyFill="1" applyBorder="1" applyAlignment="1" applyProtection="1">
      <alignment horizontal="left" vertical="center" wrapText="1"/>
    </xf>
    <xf numFmtId="0" fontId="0" fillId="8" borderId="1" xfId="1" applyFont="1" applyFill="1" applyBorder="1" applyAlignment="1" applyProtection="1">
      <alignment horizontal="left" vertical="center" wrapText="1"/>
    </xf>
    <xf numFmtId="0" fontId="4" fillId="8" borderId="1" xfId="1" applyFont="1" applyFill="1" applyBorder="1" applyAlignment="1" applyProtection="1">
      <alignment horizontal="left" vertical="center" wrapText="1"/>
    </xf>
    <xf numFmtId="0" fontId="0" fillId="8" borderId="1" xfId="1" applyFont="1" applyFill="1" applyBorder="1" applyAlignment="1" applyProtection="1">
      <alignment vertical="center" wrapText="1"/>
    </xf>
    <xf numFmtId="0" fontId="0" fillId="0" borderId="6" xfId="0" applyFont="1" applyFill="1" applyBorder="1" applyAlignment="1" applyProtection="1">
      <alignment horizontal="center" vertical="center" wrapText="1"/>
    </xf>
    <xf numFmtId="0" fontId="0" fillId="0" borderId="6" xfId="0" applyFont="1" applyBorder="1" applyAlignment="1" applyProtection="1">
      <alignment horizontal="center" vertical="center" wrapText="1"/>
    </xf>
    <xf numFmtId="1" fontId="0" fillId="9" borderId="1" xfId="0" applyNumberFormat="1" applyFont="1" applyFill="1" applyBorder="1" applyAlignment="1" applyProtection="1">
      <alignment horizontal="left" vertical="center"/>
    </xf>
    <xf numFmtId="0" fontId="0" fillId="9" borderId="1" xfId="0" quotePrefix="1" applyFont="1" applyFill="1" applyBorder="1" applyAlignment="1" applyProtection="1">
      <alignment horizontal="left" vertical="center" wrapText="1"/>
    </xf>
    <xf numFmtId="9" fontId="0" fillId="9" borderId="1" xfId="0" quotePrefix="1" applyNumberFormat="1" applyFont="1" applyFill="1" applyBorder="1" applyAlignment="1" applyProtection="1">
      <alignment horizontal="left" vertical="center" wrapText="1"/>
    </xf>
    <xf numFmtId="9" fontId="0" fillId="0" borderId="1" xfId="0" quotePrefix="1" applyNumberFormat="1" applyFont="1" applyFill="1" applyBorder="1" applyAlignment="1" applyProtection="1">
      <alignment horizontal="left"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5" xfId="0" applyFont="1" applyBorder="1" applyAlignment="1" applyProtection="1">
      <alignment horizontal="left" vertical="center" wrapText="1"/>
    </xf>
    <xf numFmtId="0" fontId="0" fillId="9" borderId="1" xfId="0" applyFont="1" applyFill="1" applyBorder="1" applyAlignment="1" applyProtection="1">
      <alignment horizontal="left" vertical="center" wrapText="1"/>
    </xf>
    <xf numFmtId="0" fontId="0" fillId="0" borderId="1" xfId="1" applyFont="1" applyFill="1" applyBorder="1" applyAlignment="1" applyProtection="1">
      <alignment horizontal="left" vertical="center" wrapText="1"/>
    </xf>
    <xf numFmtId="164" fontId="11" fillId="23" borderId="0" xfId="0" applyNumberFormat="1" applyFont="1" applyFill="1" applyAlignment="1">
      <alignment horizontal="left"/>
    </xf>
    <xf numFmtId="9" fontId="0" fillId="23" borderId="0" xfId="0" applyNumberFormat="1" applyFont="1" applyFill="1" applyAlignment="1">
      <alignment horizontal="left"/>
    </xf>
    <xf numFmtId="164" fontId="12" fillId="0" borderId="1" xfId="0" applyNumberFormat="1" applyFont="1" applyBorder="1" applyAlignment="1">
      <alignment horizontal="left" vertical="center"/>
    </xf>
    <xf numFmtId="164" fontId="12" fillId="0" borderId="1" xfId="0" applyNumberFormat="1" applyFont="1" applyBorder="1" applyAlignment="1" applyProtection="1">
      <alignment horizontal="left" vertical="center" wrapText="1"/>
    </xf>
    <xf numFmtId="0" fontId="0" fillId="0" borderId="4" xfId="1" applyFont="1" applyFill="1" applyBorder="1" applyAlignment="1" applyProtection="1">
      <alignment horizontal="left" vertical="center" wrapText="1"/>
    </xf>
    <xf numFmtId="0" fontId="0" fillId="0" borderId="5" xfId="1" applyFont="1" applyFill="1" applyBorder="1" applyAlignment="1" applyProtection="1">
      <alignment horizontal="left" vertical="center" wrapText="1"/>
    </xf>
    <xf numFmtId="0" fontId="0" fillId="0" borderId="1" xfId="1" applyFont="1" applyFill="1" applyBorder="1" applyAlignment="1" applyProtection="1">
      <alignment horizontal="center" vertical="center" wrapText="1"/>
    </xf>
    <xf numFmtId="0" fontId="0" fillId="0" borderId="1" xfId="0" applyBorder="1" applyAlignment="1"/>
    <xf numFmtId="0" fontId="0" fillId="9" borderId="4" xfId="0" applyFont="1" applyFill="1" applyBorder="1" applyAlignment="1" applyProtection="1">
      <alignment horizontal="left" vertical="center" wrapText="1"/>
    </xf>
    <xf numFmtId="0" fontId="0" fillId="0" borderId="5" xfId="0" applyBorder="1" applyAlignment="1">
      <alignment horizontal="left" vertical="center" wrapText="1"/>
    </xf>
    <xf numFmtId="164" fontId="0" fillId="9" borderId="4" xfId="0" applyNumberFormat="1" applyFont="1" applyFill="1" applyBorder="1" applyAlignment="1" applyProtection="1">
      <alignment horizontal="left" vertical="center" wrapText="1"/>
    </xf>
    <xf numFmtId="164" fontId="0" fillId="0" borderId="4" xfId="0" applyNumberFormat="1" applyFont="1" applyBorder="1" applyAlignment="1" applyProtection="1">
      <alignment horizontal="left" vertical="center" wrapText="1"/>
    </xf>
    <xf numFmtId="0" fontId="0" fillId="0" borderId="4" xfId="0" applyFont="1" applyBorder="1" applyAlignment="1" applyProtection="1">
      <alignment vertical="center" wrapText="1"/>
    </xf>
    <xf numFmtId="0" fontId="0" fillId="0" borderId="5" xfId="0" applyBorder="1" applyAlignment="1">
      <alignment vertical="center" wrapText="1"/>
    </xf>
    <xf numFmtId="164" fontId="0" fillId="21" borderId="1" xfId="1" applyNumberFormat="1" applyFont="1" applyFill="1" applyBorder="1" applyAlignment="1" applyProtection="1">
      <alignment horizontal="left" vertical="center" wrapText="1"/>
    </xf>
    <xf numFmtId="0" fontId="0" fillId="0" borderId="1" xfId="1" applyFont="1" applyFill="1" applyBorder="1" applyAlignment="1" applyProtection="1">
      <alignment horizontal="left" vertical="center" wrapText="1"/>
    </xf>
    <xf numFmtId="0" fontId="0" fillId="9" borderId="1" xfId="1" applyFont="1" applyFill="1" applyBorder="1" applyAlignment="1" applyProtection="1">
      <alignment horizontal="left" vertical="center" wrapText="1"/>
    </xf>
    <xf numFmtId="0" fontId="0" fillId="9" borderId="1" xfId="0" applyFont="1" applyFill="1" applyBorder="1" applyAlignment="1" applyProtection="1">
      <alignment horizontal="left" vertical="center" wrapText="1"/>
    </xf>
    <xf numFmtId="164" fontId="0" fillId="9" borderId="1" xfId="1" applyNumberFormat="1" applyFont="1" applyFill="1" applyBorder="1" applyAlignment="1" applyProtection="1">
      <alignment horizontal="left" vertical="center" wrapText="1"/>
    </xf>
    <xf numFmtId="164" fontId="0" fillId="0" borderId="1" xfId="1" applyNumberFormat="1" applyFont="1" applyFill="1" applyBorder="1" applyAlignment="1" applyProtection="1">
      <alignment horizontal="left" vertical="center" wrapText="1"/>
    </xf>
    <xf numFmtId="0" fontId="0" fillId="8" borderId="1" xfId="1" applyFont="1" applyFill="1" applyBorder="1" applyAlignment="1" applyProtection="1">
      <alignment horizontal="left" vertical="center" wrapText="1"/>
    </xf>
    <xf numFmtId="0" fontId="0" fillId="8" borderId="1" xfId="1" applyFont="1" applyFill="1" applyBorder="1" applyAlignment="1" applyProtection="1">
      <alignment vertical="center" wrapText="1"/>
    </xf>
    <xf numFmtId="0" fontId="4" fillId="8" borderId="1" xfId="1" applyFont="1" applyFill="1" applyBorder="1" applyAlignment="1" applyProtection="1">
      <alignment horizontal="left" vertical="center" wrapText="1"/>
    </xf>
    <xf numFmtId="0" fontId="4" fillId="8" borderId="1" xfId="0" applyFont="1" applyFill="1" applyBorder="1" applyAlignment="1" applyProtection="1">
      <alignment horizontal="left" vertical="center" wrapText="1"/>
    </xf>
    <xf numFmtId="0" fontId="4" fillId="8" borderId="1" xfId="0" applyFont="1" applyFill="1" applyBorder="1" applyAlignment="1" applyProtection="1">
      <alignment vertical="center" wrapText="1"/>
    </xf>
    <xf numFmtId="0" fontId="0" fillId="0" borderId="4" xfId="0" applyFont="1" applyBorder="1" applyAlignment="1" applyProtection="1">
      <alignment horizontal="left" vertical="center" wrapText="1"/>
    </xf>
    <xf numFmtId="0" fontId="0" fillId="0" borderId="6" xfId="0" applyFont="1" applyBorder="1" applyAlignment="1" applyProtection="1">
      <alignment horizontal="left" vertical="center" wrapText="1"/>
    </xf>
    <xf numFmtId="164" fontId="0" fillId="0" borderId="6" xfId="0" applyNumberFormat="1" applyFont="1" applyBorder="1" applyAlignment="1" applyProtection="1">
      <alignment horizontal="left" vertical="center" wrapText="1"/>
    </xf>
    <xf numFmtId="164" fontId="0" fillId="0" borderId="5" xfId="0" applyNumberFormat="1" applyFont="1" applyBorder="1" applyAlignment="1" applyProtection="1">
      <alignment horizontal="left" vertical="center" wrapText="1"/>
    </xf>
    <xf numFmtId="164" fontId="0" fillId="21" borderId="4" xfId="0" applyNumberFormat="1" applyFont="1" applyFill="1" applyBorder="1" applyAlignment="1" applyProtection="1">
      <alignment horizontal="left" vertical="center" wrapText="1"/>
    </xf>
    <xf numFmtId="164" fontId="0" fillId="21" borderId="6" xfId="0" applyNumberFormat="1" applyFont="1" applyFill="1" applyBorder="1" applyAlignment="1" applyProtection="1">
      <alignment horizontal="left" vertical="center" wrapText="1"/>
    </xf>
    <xf numFmtId="164" fontId="0" fillId="21" borderId="5" xfId="0" applyNumberFormat="1" applyFont="1" applyFill="1" applyBorder="1" applyAlignment="1" applyProtection="1">
      <alignment horizontal="left" vertical="center" wrapText="1"/>
    </xf>
    <xf numFmtId="0" fontId="0" fillId="0" borderId="5" xfId="0" applyFont="1" applyBorder="1" applyAlignment="1" applyProtection="1">
      <alignment horizontal="left" vertical="center" wrapText="1"/>
    </xf>
    <xf numFmtId="0" fontId="0" fillId="0" borderId="4" xfId="0" applyFont="1" applyBorder="1" applyAlignment="1">
      <alignment vertical="center"/>
    </xf>
    <xf numFmtId="0" fontId="0" fillId="0" borderId="5" xfId="0" applyBorder="1" applyAlignment="1">
      <alignment vertical="center"/>
    </xf>
    <xf numFmtId="164" fontId="0" fillId="0" borderId="4" xfId="0" applyNumberFormat="1" applyFont="1" applyBorder="1" applyAlignment="1">
      <alignment horizontal="left" vertical="center"/>
    </xf>
    <xf numFmtId="0" fontId="0" fillId="0" borderId="5" xfId="0" applyBorder="1" applyAlignment="1">
      <alignment horizontal="left" vertical="center"/>
    </xf>
    <xf numFmtId="164" fontId="0" fillId="20" borderId="4" xfId="0" applyNumberFormat="1" applyFont="1" applyFill="1" applyBorder="1" applyAlignment="1" applyProtection="1">
      <alignment horizontal="left" vertical="center" wrapText="1"/>
    </xf>
    <xf numFmtId="164" fontId="0" fillId="19" borderId="5" xfId="0" applyNumberFormat="1" applyFont="1" applyFill="1" applyBorder="1" applyAlignment="1" applyProtection="1">
      <alignment horizontal="left" vertical="center" wrapText="1"/>
    </xf>
    <xf numFmtId="0" fontId="0" fillId="9" borderId="1" xfId="0" applyFont="1" applyFill="1" applyBorder="1" applyAlignment="1">
      <alignment horizontal="left" vertical="center" wrapText="1"/>
    </xf>
    <xf numFmtId="0" fontId="0" fillId="9" borderId="5" xfId="0" applyFont="1" applyFill="1" applyBorder="1" applyAlignment="1" applyProtection="1">
      <alignment horizontal="left" vertical="center" wrapText="1"/>
    </xf>
    <xf numFmtId="164" fontId="0" fillId="9" borderId="6" xfId="0" applyNumberFormat="1" applyFont="1" applyFill="1" applyBorder="1" applyAlignment="1" applyProtection="1">
      <alignment horizontal="left" vertical="center" wrapText="1"/>
    </xf>
    <xf numFmtId="0" fontId="0" fillId="9" borderId="6" xfId="0" applyFont="1" applyFill="1" applyBorder="1" applyAlignment="1" applyProtection="1">
      <alignment horizontal="left" vertical="center" wrapText="1"/>
    </xf>
    <xf numFmtId="0" fontId="5" fillId="11" borderId="1" xfId="0" applyFont="1" applyFill="1" applyBorder="1" applyAlignment="1" applyProtection="1">
      <alignment horizontal="left" vertical="center" wrapText="1"/>
    </xf>
    <xf numFmtId="0" fontId="5" fillId="11" borderId="4" xfId="0" applyFont="1" applyFill="1" applyBorder="1" applyAlignment="1" applyProtection="1">
      <alignment vertical="center" wrapText="1"/>
    </xf>
    <xf numFmtId="0" fontId="0" fillId="11" borderId="4" xfId="0" applyFont="1" applyFill="1" applyBorder="1" applyAlignment="1" applyProtection="1">
      <alignment vertical="center" wrapText="1"/>
    </xf>
    <xf numFmtId="0" fontId="0" fillId="10" borderId="4" xfId="0" applyFont="1" applyFill="1" applyBorder="1" applyAlignment="1" applyProtection="1">
      <alignment horizontal="left" vertical="center" wrapText="1"/>
    </xf>
    <xf numFmtId="0" fontId="0" fillId="10" borderId="6" xfId="0" applyFont="1" applyFill="1" applyBorder="1" applyAlignment="1" applyProtection="1">
      <alignment horizontal="left" vertical="center" wrapText="1"/>
    </xf>
    <xf numFmtId="0" fontId="5" fillId="10" borderId="4" xfId="0" applyFont="1" applyFill="1" applyBorder="1" applyAlignment="1" applyProtection="1">
      <alignment horizontal="left" vertical="center" wrapText="1"/>
    </xf>
    <xf numFmtId="0" fontId="5" fillId="10" borderId="6" xfId="0" applyFont="1" applyFill="1" applyBorder="1" applyAlignment="1" applyProtection="1">
      <alignment horizontal="left" vertical="center" wrapText="1"/>
    </xf>
    <xf numFmtId="0" fontId="4" fillId="10" borderId="4" xfId="0" applyFont="1" applyFill="1" applyBorder="1" applyAlignment="1" applyProtection="1">
      <alignment horizontal="left" vertical="center" wrapText="1"/>
    </xf>
    <xf numFmtId="0" fontId="4" fillId="10" borderId="6" xfId="0" applyFont="1" applyFill="1" applyBorder="1" applyAlignment="1" applyProtection="1">
      <alignment horizontal="left" vertical="center" wrapText="1"/>
    </xf>
    <xf numFmtId="0" fontId="0" fillId="0" borderId="6" xfId="0" applyBorder="1" applyAlignment="1">
      <alignment horizontal="left" vertical="center" wrapText="1"/>
    </xf>
    <xf numFmtId="0" fontId="5" fillId="10" borderId="5" xfId="0" applyFont="1" applyFill="1" applyBorder="1" applyAlignment="1" applyProtection="1">
      <alignment horizontal="left" vertical="center" wrapText="1"/>
    </xf>
    <xf numFmtId="0" fontId="0" fillId="10" borderId="5" xfId="0" applyFont="1" applyFill="1" applyBorder="1" applyAlignment="1" applyProtection="1">
      <alignment horizontal="left" vertical="center" wrapText="1"/>
    </xf>
    <xf numFmtId="0" fontId="4" fillId="10" borderId="4" xfId="0" applyFont="1" applyFill="1" applyBorder="1" applyAlignment="1" applyProtection="1">
      <alignment vertical="center" wrapText="1"/>
    </xf>
    <xf numFmtId="0" fontId="4" fillId="10" borderId="6" xfId="0" applyFont="1" applyFill="1" applyBorder="1" applyAlignment="1" applyProtection="1">
      <alignment vertical="center" wrapText="1"/>
    </xf>
    <xf numFmtId="164" fontId="12" fillId="0" borderId="1" xfId="1" applyNumberFormat="1" applyFont="1" applyFill="1" applyBorder="1" applyAlignment="1" applyProtection="1">
      <alignment horizontal="left" vertical="center" wrapText="1"/>
    </xf>
    <xf numFmtId="0" fontId="0" fillId="0" borderId="4" xfId="0" applyFont="1" applyBorder="1" applyAlignment="1">
      <alignment horizontal="left" vertical="center"/>
    </xf>
    <xf numFmtId="0" fontId="0" fillId="0" borderId="5" xfId="0" applyFont="1" applyBorder="1" applyAlignment="1">
      <alignment horizontal="left" vertical="center"/>
    </xf>
    <xf numFmtId="164" fontId="0" fillId="0" borderId="5" xfId="0" applyNumberFormat="1" applyFont="1" applyBorder="1" applyAlignment="1">
      <alignment horizontal="left" vertical="center"/>
    </xf>
    <xf numFmtId="164" fontId="0" fillId="9" borderId="1" xfId="0" applyNumberFormat="1" applyFont="1" applyFill="1" applyBorder="1" applyAlignment="1" applyProtection="1">
      <alignment horizontal="left" vertical="center" wrapText="1"/>
    </xf>
    <xf numFmtId="164" fontId="0" fillId="9" borderId="5" xfId="0" applyNumberFormat="1" applyFont="1" applyFill="1" applyBorder="1" applyAlignment="1" applyProtection="1">
      <alignment horizontal="left" vertical="center" wrapText="1"/>
    </xf>
    <xf numFmtId="0" fontId="3" fillId="6" borderId="4" xfId="0" applyFont="1" applyFill="1" applyBorder="1" applyAlignment="1" applyProtection="1">
      <alignment horizontal="center" vertical="center" wrapText="1"/>
    </xf>
    <xf numFmtId="0" fontId="3" fillId="6" borderId="5" xfId="0" applyFont="1" applyFill="1" applyBorder="1" applyAlignment="1" applyProtection="1">
      <alignment horizontal="center" vertical="center" wrapText="1"/>
    </xf>
    <xf numFmtId="164" fontId="0" fillId="20" borderId="1" xfId="0" applyNumberFormat="1" applyFont="1" applyFill="1" applyBorder="1" applyAlignment="1" applyProtection="1">
      <alignment horizontal="left" vertical="center" wrapText="1"/>
    </xf>
    <xf numFmtId="164" fontId="0" fillId="19" borderId="1" xfId="0" applyNumberFormat="1" applyFont="1" applyFill="1" applyBorder="1" applyAlignment="1" applyProtection="1">
      <alignment horizontal="left" vertical="center" wrapText="1"/>
    </xf>
    <xf numFmtId="0" fontId="10"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 xfId="0" applyFont="1" applyFill="1" applyBorder="1" applyAlignment="1">
      <alignment horizontal="center" vertical="center"/>
    </xf>
    <xf numFmtId="164" fontId="0" fillId="20" borderId="5" xfId="0" applyNumberFormat="1" applyFont="1" applyFill="1" applyBorder="1" applyAlignment="1" applyProtection="1">
      <alignment horizontal="left" vertical="center" wrapText="1"/>
    </xf>
    <xf numFmtId="164" fontId="0" fillId="9" borderId="4" xfId="0" applyNumberFormat="1" applyFont="1" applyFill="1" applyBorder="1" applyAlignment="1">
      <alignment horizontal="left" vertical="center" wrapText="1"/>
    </xf>
    <xf numFmtId="164" fontId="0" fillId="9" borderId="6" xfId="0" applyNumberFormat="1" applyFont="1" applyFill="1" applyBorder="1" applyAlignment="1">
      <alignment horizontal="left" vertical="center" wrapText="1"/>
    </xf>
    <xf numFmtId="164" fontId="0" fillId="9" borderId="5" xfId="0" applyNumberFormat="1" applyFont="1" applyFill="1" applyBorder="1" applyAlignment="1">
      <alignment horizontal="left" vertical="center" wrapText="1"/>
    </xf>
    <xf numFmtId="0" fontId="0" fillId="11" borderId="1" xfId="0" applyFont="1" applyFill="1" applyBorder="1" applyAlignment="1" applyProtection="1">
      <alignment horizontal="left" vertical="center" wrapText="1"/>
    </xf>
    <xf numFmtId="0" fontId="2" fillId="4" borderId="1" xfId="0" applyFont="1" applyFill="1" applyBorder="1" applyAlignment="1">
      <alignment horizontal="center" vertical="center"/>
    </xf>
    <xf numFmtId="0" fontId="0" fillId="10" borderId="1"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wrapText="1"/>
    </xf>
    <xf numFmtId="0" fontId="0" fillId="7" borderId="1"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wrapText="1"/>
    </xf>
    <xf numFmtId="0" fontId="5" fillId="10" borderId="1" xfId="0" applyFont="1" applyFill="1" applyBorder="1" applyAlignment="1" applyProtection="1">
      <alignment horizontal="left" vertical="center" wrapText="1"/>
    </xf>
    <xf numFmtId="0" fontId="4" fillId="11" borderId="1" xfId="0" applyFont="1" applyFill="1" applyBorder="1" applyAlignment="1" applyProtection="1">
      <alignment vertical="center" wrapText="1"/>
    </xf>
    <xf numFmtId="0" fontId="1" fillId="3" borderId="0" xfId="0" applyFont="1" applyFill="1" applyBorder="1" applyAlignment="1">
      <alignment horizontal="center" vertical="center"/>
    </xf>
    <xf numFmtId="0" fontId="2" fillId="5" borderId="1" xfId="0" applyFont="1" applyFill="1" applyBorder="1" applyAlignment="1">
      <alignment horizontal="center" vertical="center"/>
    </xf>
    <xf numFmtId="0" fontId="4" fillId="7" borderId="1" xfId="0" applyFont="1" applyFill="1" applyBorder="1" applyAlignment="1" applyProtection="1">
      <alignment vertical="center" wrapText="1"/>
    </xf>
    <xf numFmtId="0" fontId="4" fillId="10" borderId="1" xfId="0" applyFont="1" applyFill="1" applyBorder="1" applyAlignment="1" applyProtection="1">
      <alignment horizontal="left"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5" fillId="12" borderId="1" xfId="0" applyFont="1" applyFill="1" applyBorder="1" applyAlignment="1" applyProtection="1">
      <alignment vertical="center" wrapText="1"/>
    </xf>
    <xf numFmtId="0" fontId="4" fillId="12" borderId="1" xfId="0" applyFont="1" applyFill="1" applyBorder="1" applyAlignment="1" applyProtection="1">
      <alignment vertical="center" wrapText="1"/>
    </xf>
    <xf numFmtId="0" fontId="4" fillId="12" borderId="1" xfId="0" applyFont="1" applyFill="1" applyBorder="1" applyAlignment="1" applyProtection="1">
      <alignment horizontal="left" vertical="center" wrapText="1"/>
    </xf>
    <xf numFmtId="0" fontId="0" fillId="12" borderId="1" xfId="0" applyFont="1" applyFill="1" applyBorder="1" applyAlignment="1" applyProtection="1">
      <alignment horizontal="left" vertical="center" wrapText="1"/>
    </xf>
    <xf numFmtId="0" fontId="0" fillId="12" borderId="1" xfId="0" applyFont="1" applyFill="1" applyBorder="1" applyAlignment="1" applyProtection="1">
      <alignment vertical="center" wrapText="1"/>
    </xf>
    <xf numFmtId="0" fontId="0" fillId="12" borderId="4" xfId="0" applyFont="1" applyFill="1" applyBorder="1" applyAlignment="1" applyProtection="1">
      <alignment vertical="center" wrapText="1"/>
    </xf>
    <xf numFmtId="0" fontId="4" fillId="12" borderId="4" xfId="0" applyFont="1" applyFill="1" applyBorder="1" applyAlignment="1" applyProtection="1">
      <alignment horizontal="left" vertical="center" wrapText="1"/>
    </xf>
    <xf numFmtId="0" fontId="4" fillId="12" borderId="6" xfId="0" applyFont="1" applyFill="1" applyBorder="1" applyAlignment="1" applyProtection="1">
      <alignment horizontal="left" vertical="center" wrapText="1"/>
    </xf>
    <xf numFmtId="0" fontId="0" fillId="12" borderId="4" xfId="0" applyFont="1" applyFill="1" applyBorder="1" applyAlignment="1" applyProtection="1">
      <alignment horizontal="left" vertical="center" wrapText="1"/>
    </xf>
    <xf numFmtId="0" fontId="0" fillId="12" borderId="6" xfId="0" applyFont="1" applyFill="1" applyBorder="1" applyAlignment="1" applyProtection="1">
      <alignment horizontal="left" vertical="center" wrapText="1"/>
    </xf>
    <xf numFmtId="0" fontId="0" fillId="0" borderId="1" xfId="0" applyBorder="1" applyAlignment="1">
      <alignment horizontal="left" vertical="center" wrapText="1"/>
    </xf>
    <xf numFmtId="0" fontId="0" fillId="0" borderId="4"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9" fontId="0" fillId="0" borderId="4" xfId="0" applyNumberFormat="1" applyFont="1" applyFill="1" applyBorder="1" applyAlignment="1" applyProtection="1">
      <alignment horizontal="center" vertical="center" wrapText="1"/>
    </xf>
    <xf numFmtId="9" fontId="0" fillId="0" borderId="6" xfId="0" applyNumberFormat="1" applyFont="1" applyFill="1" applyBorder="1" applyAlignment="1" applyProtection="1">
      <alignment horizontal="center" vertical="center" wrapText="1"/>
    </xf>
    <xf numFmtId="9" fontId="0" fillId="0" borderId="5"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9" fontId="0" fillId="0" borderId="4" xfId="0" applyNumberFormat="1" applyFont="1" applyFill="1" applyBorder="1" applyAlignment="1" applyProtection="1">
      <alignment horizontal="left" vertical="center" wrapText="1"/>
    </xf>
    <xf numFmtId="0" fontId="0" fillId="0" borderId="4"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cellXfs>
  <cellStyles count="2">
    <cellStyle name="Normal" xfId="0" builtinId="0"/>
    <cellStyle name="Texte explicatif" xfId="1" builtinId="53" customBuiltin="1"/>
  </cellStyles>
  <dxfs count="60">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5" tint="-0.499984740745262"/>
        </patternFill>
      </fill>
    </dxf>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5" tint="-0.499984740745262"/>
        </patternFill>
      </fill>
    </dxf>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2" tint="-0.499984740745262"/>
        </patternFill>
      </fill>
    </dxf>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5" tint="-0.499984740745262"/>
        </patternFill>
      </fill>
    </dxf>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5" tint="-0.499984740745262"/>
        </patternFill>
      </fill>
    </dxf>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5" tint="-0.499984740745262"/>
        </patternFill>
      </fill>
    </dxf>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5" tint="-0.499984740745262"/>
        </patternFill>
      </fill>
    </dxf>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5" tint="-0.499984740745262"/>
        </patternFill>
      </fill>
    </dxf>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5" tint="-0.499984740745262"/>
        </patternFill>
      </fill>
    </dxf>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5" tint="-0.499984740745262"/>
        </patternFill>
      </fill>
    </dxf>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5" tint="-0.499984740745262"/>
        </patternFill>
      </fill>
    </dxf>
    <dxf>
      <fill>
        <patternFill>
          <bgColor rgb="FFFF0000"/>
        </patternFill>
      </fill>
    </dxf>
    <dxf>
      <fill>
        <patternFill>
          <bgColor rgb="FFF39547"/>
        </patternFill>
      </fill>
    </dxf>
    <dxf>
      <fill>
        <patternFill>
          <bgColor rgb="FFFFFF00"/>
        </patternFill>
      </fill>
    </dxf>
    <dxf>
      <fill>
        <patternFill>
          <bgColor rgb="FF92D050"/>
        </patternFill>
      </fill>
    </dxf>
    <dxf>
      <fill>
        <patternFill>
          <bgColor theme="5" tint="-0.499984740745262"/>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9933"/>
      <rgbColor rgb="FF000080"/>
      <rgbColor rgb="FF808000"/>
      <rgbColor rgb="FF800080"/>
      <rgbColor rgb="FF008080"/>
      <rgbColor rgb="FFB2B2B2"/>
      <rgbColor rgb="FF808080"/>
      <rgbColor rgb="FF9999FF"/>
      <rgbColor rgb="FF993366"/>
      <rgbColor rgb="FFFFFFCC"/>
      <rgbColor rgb="FFCFE7F5"/>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EEEEE"/>
      <rgbColor rgb="FFCCFFCC"/>
      <rgbColor rgb="FFDDDDDD"/>
      <rgbColor rgb="FFC5E0B4"/>
      <rgbColor rgb="FFFF9999"/>
      <rgbColor rgb="FFFFCCFF"/>
      <rgbColor rgb="FFFFCC99"/>
      <rgbColor rgb="FF3366FF"/>
      <rgbColor rgb="FF33CCCC"/>
      <rgbColor rgb="FF99CC00"/>
      <rgbColor rgb="FFFFCC00"/>
      <rgbColor rgb="FFFF9900"/>
      <rgbColor rgb="FFFF6600"/>
      <rgbColor rgb="FF666699"/>
      <rgbColor rgb="FF999999"/>
      <rgbColor rgb="FF003366"/>
      <rgbColor rgb="FF339966"/>
      <rgbColor rgb="FF003300"/>
      <rgbColor rgb="FF3F3F3F"/>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39547"/>
      <color rgb="FFEB70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0"/>
  <sheetViews>
    <sheetView tabSelected="1" topLeftCell="A4" zoomScale="70" zoomScaleNormal="70" workbookViewId="0">
      <pane xSplit="11904" topLeftCell="Q1" activePane="topRight"/>
      <selection activeCell="C58" sqref="C58"/>
      <selection pane="topRight" activeCell="S9" sqref="S9"/>
    </sheetView>
  </sheetViews>
  <sheetFormatPr baseColWidth="10" defaultColWidth="9.109375" defaultRowHeight="14.4" x14ac:dyDescent="0.3"/>
  <cols>
    <col min="1" max="1" width="38.109375" customWidth="1"/>
    <col min="2" max="2" width="33" customWidth="1"/>
    <col min="3" max="3" width="47.6640625" customWidth="1"/>
    <col min="4" max="4" width="87.33203125" customWidth="1"/>
    <col min="5" max="5" width="26.44140625" customWidth="1"/>
    <col min="6" max="9" width="30.5546875" style="1" customWidth="1"/>
    <col min="10" max="24" width="30.5546875" style="2" customWidth="1"/>
    <col min="25" max="25" width="30.6640625" style="2" customWidth="1"/>
    <col min="26" max="29" width="11.5546875"/>
    <col min="30" max="1031" width="10.33203125" customWidth="1"/>
  </cols>
  <sheetData>
    <row r="1" spans="1:25" ht="70.5" customHeight="1" x14ac:dyDescent="0.3">
      <c r="A1" s="156" t="s">
        <v>350</v>
      </c>
      <c r="B1" s="156"/>
      <c r="C1" s="156"/>
      <c r="D1" s="156"/>
      <c r="E1" s="156"/>
      <c r="F1" s="156"/>
      <c r="G1" s="156"/>
      <c r="H1" s="156"/>
      <c r="I1" s="156"/>
      <c r="J1" s="156"/>
      <c r="K1" s="156"/>
      <c r="L1" s="156"/>
      <c r="M1" s="156"/>
      <c r="N1" s="156"/>
      <c r="O1" s="156"/>
      <c r="P1" s="156"/>
      <c r="Q1" s="156"/>
      <c r="R1" s="156"/>
      <c r="S1" s="156"/>
      <c r="T1" s="156"/>
      <c r="U1" s="156"/>
      <c r="V1" s="156"/>
      <c r="W1" s="156"/>
      <c r="X1" s="156"/>
      <c r="Y1" s="156"/>
    </row>
    <row r="2" spans="1:25" ht="46.35" customHeight="1" x14ac:dyDescent="0.3"/>
    <row r="3" spans="1:25" ht="46.35" customHeight="1" x14ac:dyDescent="0.3">
      <c r="A3" s="149" t="s">
        <v>0</v>
      </c>
      <c r="B3" s="149"/>
      <c r="C3" s="149"/>
      <c r="D3" s="149"/>
      <c r="E3" s="149"/>
      <c r="F3" s="157"/>
      <c r="G3" s="157"/>
      <c r="H3" s="157"/>
      <c r="I3" s="157"/>
      <c r="J3" s="157"/>
      <c r="K3" s="157"/>
      <c r="L3" s="157"/>
      <c r="M3" s="157"/>
      <c r="N3" s="157"/>
      <c r="O3" s="157"/>
      <c r="P3" s="157"/>
      <c r="Q3" s="157"/>
      <c r="R3" s="157"/>
      <c r="S3" s="157"/>
      <c r="T3" s="157"/>
      <c r="U3" s="157"/>
      <c r="V3" s="157"/>
      <c r="W3" s="157"/>
      <c r="X3" s="157"/>
      <c r="Y3" s="157"/>
    </row>
    <row r="4" spans="1:25" s="44" customFormat="1" ht="21" x14ac:dyDescent="0.3">
      <c r="A4" s="160" t="s">
        <v>1</v>
      </c>
      <c r="B4" s="160" t="s">
        <v>2</v>
      </c>
      <c r="C4" s="160" t="s">
        <v>3</v>
      </c>
      <c r="D4" s="160" t="s">
        <v>4</v>
      </c>
      <c r="E4" s="160" t="s">
        <v>134</v>
      </c>
      <c r="F4" s="137" t="s">
        <v>152</v>
      </c>
      <c r="G4" s="137" t="s">
        <v>114</v>
      </c>
      <c r="H4" s="137" t="s">
        <v>199</v>
      </c>
      <c r="I4" s="137" t="s">
        <v>305</v>
      </c>
      <c r="J4" s="137" t="s">
        <v>153</v>
      </c>
      <c r="K4" s="137" t="s">
        <v>154</v>
      </c>
      <c r="L4" s="141" t="s">
        <v>299</v>
      </c>
      <c r="M4" s="142"/>
      <c r="N4" s="143"/>
      <c r="O4" s="141" t="s">
        <v>301</v>
      </c>
      <c r="P4" s="142"/>
      <c r="Q4" s="143"/>
      <c r="R4" s="141" t="s">
        <v>302</v>
      </c>
      <c r="S4" s="142"/>
      <c r="T4" s="143"/>
      <c r="U4" s="141" t="s">
        <v>303</v>
      </c>
      <c r="V4" s="142"/>
      <c r="W4" s="143"/>
      <c r="X4" s="43"/>
      <c r="Y4" s="43"/>
    </row>
    <row r="5" spans="1:25" ht="30" customHeight="1" x14ac:dyDescent="0.3">
      <c r="A5" s="161"/>
      <c r="B5" s="161"/>
      <c r="C5" s="161"/>
      <c r="D5" s="161"/>
      <c r="E5" s="161"/>
      <c r="F5" s="138"/>
      <c r="G5" s="138"/>
      <c r="H5" s="138"/>
      <c r="I5" s="138"/>
      <c r="J5" s="138"/>
      <c r="K5" s="138"/>
      <c r="L5" s="53" t="s">
        <v>317</v>
      </c>
      <c r="M5" s="53" t="s">
        <v>318</v>
      </c>
      <c r="N5" s="33" t="s">
        <v>300</v>
      </c>
      <c r="O5" s="53" t="s">
        <v>317</v>
      </c>
      <c r="P5" s="53" t="s">
        <v>318</v>
      </c>
      <c r="Q5" s="33" t="s">
        <v>300</v>
      </c>
      <c r="R5" s="53" t="s">
        <v>317</v>
      </c>
      <c r="S5" s="53" t="s">
        <v>318</v>
      </c>
      <c r="T5" s="33" t="s">
        <v>300</v>
      </c>
      <c r="U5" s="53" t="s">
        <v>317</v>
      </c>
      <c r="V5" s="53" t="s">
        <v>318</v>
      </c>
      <c r="W5" s="33" t="s">
        <v>300</v>
      </c>
      <c r="X5" s="33" t="s">
        <v>113</v>
      </c>
      <c r="Y5" s="33" t="s">
        <v>281</v>
      </c>
    </row>
    <row r="6" spans="1:25" ht="100.8" x14ac:dyDescent="0.3">
      <c r="A6" s="158" t="s">
        <v>5</v>
      </c>
      <c r="B6" s="158" t="s">
        <v>6</v>
      </c>
      <c r="C6" s="151" t="s">
        <v>7</v>
      </c>
      <c r="D6" s="152" t="s">
        <v>8</v>
      </c>
      <c r="E6" s="152" t="s">
        <v>135</v>
      </c>
      <c r="F6" s="3" t="s">
        <v>115</v>
      </c>
      <c r="G6" s="20" t="s">
        <v>296</v>
      </c>
      <c r="H6" s="3" t="s">
        <v>200</v>
      </c>
      <c r="I6" s="38">
        <v>0</v>
      </c>
      <c r="J6" s="3" t="s">
        <v>282</v>
      </c>
      <c r="K6" s="15">
        <v>1</v>
      </c>
      <c r="L6" s="29" t="s">
        <v>283</v>
      </c>
      <c r="M6" s="26" t="s">
        <v>320</v>
      </c>
      <c r="N6" s="48"/>
      <c r="O6" s="29" t="s">
        <v>252</v>
      </c>
      <c r="P6" s="26" t="s">
        <v>321</v>
      </c>
      <c r="Q6" s="48"/>
      <c r="R6" s="29" t="s">
        <v>351</v>
      </c>
      <c r="S6" s="26" t="s">
        <v>322</v>
      </c>
      <c r="T6" s="48"/>
      <c r="U6" s="29"/>
      <c r="V6" s="26"/>
      <c r="W6" s="48"/>
      <c r="X6" s="173"/>
      <c r="Y6" s="176"/>
    </row>
    <row r="7" spans="1:25" ht="90" customHeight="1" x14ac:dyDescent="0.3">
      <c r="A7" s="158"/>
      <c r="B7" s="158"/>
      <c r="C7" s="151"/>
      <c r="D7" s="152"/>
      <c r="E7" s="152"/>
      <c r="F7" s="82" t="s">
        <v>116</v>
      </c>
      <c r="G7" s="82" t="s">
        <v>296</v>
      </c>
      <c r="H7" s="82" t="s">
        <v>201</v>
      </c>
      <c r="I7" s="84">
        <v>0</v>
      </c>
      <c r="J7" s="3" t="s">
        <v>155</v>
      </c>
      <c r="K7" s="15" t="s">
        <v>316</v>
      </c>
      <c r="L7" s="29" t="s">
        <v>284</v>
      </c>
      <c r="M7" s="99" t="s">
        <v>320</v>
      </c>
      <c r="N7" s="103"/>
      <c r="O7" s="29" t="s">
        <v>353</v>
      </c>
      <c r="P7" s="99" t="s">
        <v>321</v>
      </c>
      <c r="Q7" s="103"/>
      <c r="R7" s="29" t="s">
        <v>352</v>
      </c>
      <c r="S7" s="99" t="s">
        <v>321</v>
      </c>
      <c r="T7" s="103"/>
      <c r="U7" s="29"/>
      <c r="V7" s="99"/>
      <c r="W7" s="103"/>
      <c r="X7" s="174"/>
      <c r="Y7" s="177"/>
    </row>
    <row r="8" spans="1:25" ht="90" customHeight="1" x14ac:dyDescent="0.3">
      <c r="A8" s="158"/>
      <c r="B8" s="158"/>
      <c r="C8" s="151"/>
      <c r="D8" s="152"/>
      <c r="E8" s="152"/>
      <c r="F8" s="114"/>
      <c r="G8" s="114"/>
      <c r="H8" s="114"/>
      <c r="I8" s="136"/>
      <c r="J8" s="20" t="s">
        <v>156</v>
      </c>
      <c r="K8" s="15" t="s">
        <v>316</v>
      </c>
      <c r="L8" s="29" t="s">
        <v>284</v>
      </c>
      <c r="M8" s="106"/>
      <c r="N8" s="105"/>
      <c r="O8" s="29" t="s">
        <v>250</v>
      </c>
      <c r="P8" s="106"/>
      <c r="Q8" s="105"/>
      <c r="R8" s="29" t="s">
        <v>250</v>
      </c>
      <c r="S8" s="106"/>
      <c r="T8" s="105"/>
      <c r="U8" s="29"/>
      <c r="V8" s="106"/>
      <c r="W8" s="105"/>
      <c r="X8" s="174"/>
      <c r="Y8" s="177"/>
    </row>
    <row r="9" spans="1:25" ht="104.4" customHeight="1" x14ac:dyDescent="0.3">
      <c r="A9" s="158"/>
      <c r="B9" s="158"/>
      <c r="C9" s="151"/>
      <c r="D9" s="152"/>
      <c r="E9" s="152"/>
      <c r="F9" s="34" t="s">
        <v>394</v>
      </c>
      <c r="G9" s="41" t="s">
        <v>119</v>
      </c>
      <c r="H9" s="41" t="s">
        <v>201</v>
      </c>
      <c r="I9" s="39">
        <v>474000</v>
      </c>
      <c r="J9" s="3" t="s">
        <v>354</v>
      </c>
      <c r="K9" s="42">
        <v>9</v>
      </c>
      <c r="L9" s="29">
        <v>1</v>
      </c>
      <c r="M9" s="26" t="s">
        <v>320</v>
      </c>
      <c r="N9" s="49">
        <v>29781</v>
      </c>
      <c r="O9" s="29">
        <v>4</v>
      </c>
      <c r="P9" s="26" t="s">
        <v>320</v>
      </c>
      <c r="Q9" s="49">
        <v>148218</v>
      </c>
      <c r="R9" s="29">
        <v>6</v>
      </c>
      <c r="S9" s="26" t="s">
        <v>321</v>
      </c>
      <c r="T9" s="77">
        <v>327113</v>
      </c>
      <c r="U9" s="29"/>
      <c r="V9" s="26"/>
      <c r="W9" s="49"/>
      <c r="X9" s="175"/>
      <c r="Y9" s="178"/>
    </row>
    <row r="10" spans="1:25" ht="60" customHeight="1" x14ac:dyDescent="0.3">
      <c r="A10" s="158"/>
      <c r="B10" s="158"/>
      <c r="C10" s="4" t="s">
        <v>9</v>
      </c>
      <c r="D10" s="13" t="s">
        <v>10</v>
      </c>
      <c r="E10" s="13" t="s">
        <v>135</v>
      </c>
      <c r="F10" s="34" t="s">
        <v>157</v>
      </c>
      <c r="G10" s="35" t="s">
        <v>293</v>
      </c>
      <c r="H10" s="35" t="s">
        <v>293</v>
      </c>
      <c r="I10" s="45">
        <v>0</v>
      </c>
      <c r="J10" s="35" t="s">
        <v>293</v>
      </c>
      <c r="K10" s="36" t="s">
        <v>293</v>
      </c>
      <c r="L10" s="37" t="s">
        <v>293</v>
      </c>
      <c r="M10" s="26" t="s">
        <v>373</v>
      </c>
      <c r="N10" s="48"/>
      <c r="O10" s="37" t="s">
        <v>293</v>
      </c>
      <c r="P10" s="26" t="s">
        <v>373</v>
      </c>
      <c r="Q10" s="48"/>
      <c r="R10" s="37" t="s">
        <v>293</v>
      </c>
      <c r="S10" s="26" t="s">
        <v>373</v>
      </c>
      <c r="T10" s="48"/>
      <c r="U10" s="30"/>
      <c r="V10" s="26"/>
      <c r="W10" s="48"/>
      <c r="X10" s="30"/>
      <c r="Y10" s="26"/>
    </row>
    <row r="11" spans="1:25" ht="100.8" x14ac:dyDescent="0.3">
      <c r="A11" s="158"/>
      <c r="B11" s="158" t="s">
        <v>12</v>
      </c>
      <c r="C11" s="153" t="s">
        <v>13</v>
      </c>
      <c r="D11" s="152" t="s">
        <v>14</v>
      </c>
      <c r="E11" s="152" t="s">
        <v>135</v>
      </c>
      <c r="F11" s="3" t="s">
        <v>115</v>
      </c>
      <c r="G11" s="20" t="s">
        <v>296</v>
      </c>
      <c r="H11" s="3" t="s">
        <v>200</v>
      </c>
      <c r="I11" s="38">
        <v>0</v>
      </c>
      <c r="J11" s="17" t="s">
        <v>282</v>
      </c>
      <c r="K11" s="15">
        <v>1</v>
      </c>
      <c r="L11" s="29" t="s">
        <v>283</v>
      </c>
      <c r="M11" s="26" t="s">
        <v>320</v>
      </c>
      <c r="N11" s="48"/>
      <c r="O11" s="29" t="s">
        <v>252</v>
      </c>
      <c r="P11" s="26" t="s">
        <v>321</v>
      </c>
      <c r="Q11" s="48"/>
      <c r="R11" s="29" t="s">
        <v>351</v>
      </c>
      <c r="S11" s="26" t="s">
        <v>322</v>
      </c>
      <c r="T11" s="48"/>
      <c r="U11" s="29"/>
      <c r="V11" s="26"/>
      <c r="W11" s="48"/>
      <c r="X11" s="173"/>
      <c r="Y11" s="176"/>
    </row>
    <row r="12" spans="1:25" ht="117" customHeight="1" x14ac:dyDescent="0.3">
      <c r="A12" s="158"/>
      <c r="B12" s="158"/>
      <c r="C12" s="153"/>
      <c r="D12" s="152"/>
      <c r="E12" s="152"/>
      <c r="F12" s="3" t="s">
        <v>312</v>
      </c>
      <c r="G12" s="20" t="s">
        <v>117</v>
      </c>
      <c r="H12" s="3" t="s">
        <v>201</v>
      </c>
      <c r="I12" s="46" t="s">
        <v>315</v>
      </c>
      <c r="J12" s="3" t="s">
        <v>158</v>
      </c>
      <c r="K12" s="15" t="s">
        <v>217</v>
      </c>
      <c r="L12" s="30"/>
      <c r="M12" s="26" t="s">
        <v>319</v>
      </c>
      <c r="N12" s="48"/>
      <c r="O12" s="30" t="s">
        <v>251</v>
      </c>
      <c r="P12" s="26" t="s">
        <v>320</v>
      </c>
      <c r="Q12" s="48"/>
      <c r="R12" s="30" t="s">
        <v>355</v>
      </c>
      <c r="S12" s="26" t="s">
        <v>321</v>
      </c>
      <c r="T12" s="48"/>
      <c r="U12" s="30"/>
      <c r="V12" s="26"/>
      <c r="W12" s="48"/>
      <c r="X12" s="175"/>
      <c r="Y12" s="178"/>
    </row>
    <row r="13" spans="1:25" ht="45" customHeight="1" x14ac:dyDescent="0.3">
      <c r="A13" s="158"/>
      <c r="B13" s="158"/>
      <c r="C13" s="4" t="s">
        <v>15</v>
      </c>
      <c r="D13" s="13" t="s">
        <v>16</v>
      </c>
      <c r="E13" s="13" t="s">
        <v>135</v>
      </c>
      <c r="F13" s="34" t="s">
        <v>157</v>
      </c>
      <c r="G13" s="35" t="s">
        <v>293</v>
      </c>
      <c r="H13" s="35" t="s">
        <v>293</v>
      </c>
      <c r="I13" s="45">
        <v>0</v>
      </c>
      <c r="J13" s="35" t="s">
        <v>293</v>
      </c>
      <c r="K13" s="36" t="s">
        <v>293</v>
      </c>
      <c r="L13" s="37" t="s">
        <v>293</v>
      </c>
      <c r="M13" s="26" t="s">
        <v>323</v>
      </c>
      <c r="N13" s="48"/>
      <c r="O13" s="37" t="s">
        <v>293</v>
      </c>
      <c r="P13" s="26" t="s">
        <v>373</v>
      </c>
      <c r="Q13" s="48"/>
      <c r="R13" s="37" t="s">
        <v>293</v>
      </c>
      <c r="S13" s="26" t="s">
        <v>373</v>
      </c>
      <c r="T13" s="48"/>
      <c r="U13" s="30"/>
      <c r="V13" s="26"/>
      <c r="W13" s="48"/>
      <c r="X13" s="30"/>
      <c r="Y13" s="26"/>
    </row>
    <row r="14" spans="1:25" ht="100.8" x14ac:dyDescent="0.3">
      <c r="A14" s="129" t="s">
        <v>17</v>
      </c>
      <c r="B14" s="124" t="s">
        <v>18</v>
      </c>
      <c r="C14" s="122" t="s">
        <v>19</v>
      </c>
      <c r="D14" s="120" t="s">
        <v>20</v>
      </c>
      <c r="E14" s="120" t="s">
        <v>135</v>
      </c>
      <c r="F14" s="82" t="s">
        <v>21</v>
      </c>
      <c r="G14" s="82" t="s">
        <v>117</v>
      </c>
      <c r="H14" s="82" t="s">
        <v>202</v>
      </c>
      <c r="I14" s="84">
        <v>0</v>
      </c>
      <c r="J14" s="3" t="s">
        <v>159</v>
      </c>
      <c r="K14" s="3" t="s">
        <v>324</v>
      </c>
      <c r="L14" s="29" t="s">
        <v>285</v>
      </c>
      <c r="M14" s="86" t="s">
        <v>320</v>
      </c>
      <c r="N14" s="103"/>
      <c r="O14" s="29" t="s">
        <v>356</v>
      </c>
      <c r="P14" s="86" t="s">
        <v>321</v>
      </c>
      <c r="Q14" s="103"/>
      <c r="R14" s="29" t="s">
        <v>357</v>
      </c>
      <c r="S14" s="86" t="s">
        <v>322</v>
      </c>
      <c r="T14" s="103"/>
      <c r="U14" s="29"/>
      <c r="V14" s="86"/>
      <c r="W14" s="103"/>
      <c r="X14" s="173"/>
      <c r="Y14" s="176"/>
    </row>
    <row r="15" spans="1:25" ht="28.8" x14ac:dyDescent="0.3">
      <c r="A15" s="130"/>
      <c r="B15" s="125"/>
      <c r="C15" s="123"/>
      <c r="D15" s="121"/>
      <c r="E15" s="121"/>
      <c r="F15" s="83"/>
      <c r="G15" s="83"/>
      <c r="H15" s="83"/>
      <c r="I15" s="83"/>
      <c r="J15" s="58" t="s">
        <v>328</v>
      </c>
      <c r="K15" s="58" t="s">
        <v>329</v>
      </c>
      <c r="L15" s="29"/>
      <c r="M15" s="87"/>
      <c r="N15" s="83"/>
      <c r="O15" s="29"/>
      <c r="P15" s="87"/>
      <c r="Q15" s="83"/>
      <c r="R15" s="29" t="s">
        <v>358</v>
      </c>
      <c r="S15" s="87"/>
      <c r="T15" s="83"/>
      <c r="U15" s="29"/>
      <c r="V15" s="87"/>
      <c r="W15" s="83"/>
      <c r="X15" s="174"/>
      <c r="Y15" s="177"/>
    </row>
    <row r="16" spans="1:25" ht="60" customHeight="1" x14ac:dyDescent="0.3">
      <c r="A16" s="130"/>
      <c r="B16" s="125"/>
      <c r="C16" s="123"/>
      <c r="D16" s="121"/>
      <c r="E16" s="121"/>
      <c r="F16" s="19" t="s">
        <v>99</v>
      </c>
      <c r="G16" s="20" t="s">
        <v>117</v>
      </c>
      <c r="H16" s="3" t="s">
        <v>201</v>
      </c>
      <c r="I16" s="46" t="s">
        <v>313</v>
      </c>
      <c r="J16" s="3" t="s">
        <v>160</v>
      </c>
      <c r="K16" s="3" t="s">
        <v>220</v>
      </c>
      <c r="L16" s="29"/>
      <c r="M16" s="26" t="s">
        <v>319</v>
      </c>
      <c r="N16" s="48"/>
      <c r="O16" s="29" t="s">
        <v>359</v>
      </c>
      <c r="P16" s="26" t="s">
        <v>322</v>
      </c>
      <c r="Q16" s="48"/>
      <c r="R16" s="29"/>
      <c r="S16" s="26" t="s">
        <v>322</v>
      </c>
      <c r="T16" s="48"/>
      <c r="U16" s="29"/>
      <c r="V16" s="26"/>
      <c r="W16" s="48"/>
      <c r="X16" s="174"/>
      <c r="Y16" s="177"/>
    </row>
    <row r="17" spans="1:25" ht="60" customHeight="1" x14ac:dyDescent="0.3">
      <c r="A17" s="130"/>
      <c r="B17" s="125"/>
      <c r="C17" s="123"/>
      <c r="D17" s="121"/>
      <c r="E17" s="121"/>
      <c r="F17" s="3" t="s">
        <v>141</v>
      </c>
      <c r="G17" s="72" t="s">
        <v>119</v>
      </c>
      <c r="H17" s="3" t="s">
        <v>201</v>
      </c>
      <c r="I17" s="46" t="s">
        <v>315</v>
      </c>
      <c r="J17" s="3" t="s">
        <v>161</v>
      </c>
      <c r="K17" s="3" t="s">
        <v>220</v>
      </c>
      <c r="L17" s="29"/>
      <c r="M17" s="26" t="s">
        <v>319</v>
      </c>
      <c r="N17" s="48"/>
      <c r="O17" s="30"/>
      <c r="P17" s="26" t="s">
        <v>319</v>
      </c>
      <c r="Q17" s="48"/>
      <c r="R17" s="30"/>
      <c r="S17" s="26" t="s">
        <v>319</v>
      </c>
      <c r="T17" s="48"/>
      <c r="U17" s="30"/>
      <c r="V17" s="26"/>
      <c r="W17" s="48"/>
      <c r="X17" s="174"/>
      <c r="Y17" s="177"/>
    </row>
    <row r="18" spans="1:25" ht="60" customHeight="1" x14ac:dyDescent="0.3">
      <c r="A18" s="130"/>
      <c r="B18" s="125"/>
      <c r="C18" s="83"/>
      <c r="D18" s="83"/>
      <c r="E18" s="83"/>
      <c r="F18" s="58" t="s">
        <v>345</v>
      </c>
      <c r="G18" s="58" t="s">
        <v>119</v>
      </c>
      <c r="H18" s="58" t="s">
        <v>206</v>
      </c>
      <c r="I18" s="46" t="s">
        <v>311</v>
      </c>
      <c r="J18" s="58" t="s">
        <v>346</v>
      </c>
      <c r="K18" s="58" t="s">
        <v>347</v>
      </c>
      <c r="L18" s="29"/>
      <c r="M18" s="26" t="s">
        <v>319</v>
      </c>
      <c r="N18" s="48"/>
      <c r="O18" s="30"/>
      <c r="P18" s="26" t="s">
        <v>319</v>
      </c>
      <c r="Q18" s="48"/>
      <c r="R18" s="30" t="s">
        <v>360</v>
      </c>
      <c r="S18" s="26" t="s">
        <v>320</v>
      </c>
      <c r="T18" s="48"/>
      <c r="U18" s="30"/>
      <c r="V18" s="26"/>
      <c r="W18" s="48"/>
      <c r="X18" s="182"/>
      <c r="Y18" s="182"/>
    </row>
    <row r="19" spans="1:25" ht="72" x14ac:dyDescent="0.3">
      <c r="A19" s="130"/>
      <c r="B19" s="125"/>
      <c r="C19" s="154" t="s">
        <v>22</v>
      </c>
      <c r="D19" s="150" t="s">
        <v>23</v>
      </c>
      <c r="E19" s="150" t="s">
        <v>135</v>
      </c>
      <c r="F19" s="19" t="s">
        <v>99</v>
      </c>
      <c r="G19" s="20" t="s">
        <v>117</v>
      </c>
      <c r="H19" s="3" t="s">
        <v>201</v>
      </c>
      <c r="I19" s="46" t="s">
        <v>313</v>
      </c>
      <c r="J19" s="3" t="s">
        <v>325</v>
      </c>
      <c r="K19" s="3" t="s">
        <v>219</v>
      </c>
      <c r="L19" s="29"/>
      <c r="M19" s="26" t="s">
        <v>319</v>
      </c>
      <c r="N19" s="48"/>
      <c r="O19" s="29" t="s">
        <v>255</v>
      </c>
      <c r="P19" s="26" t="s">
        <v>322</v>
      </c>
      <c r="Q19" s="48"/>
      <c r="R19" s="29"/>
      <c r="S19" s="26" t="s">
        <v>322</v>
      </c>
      <c r="T19" s="48"/>
      <c r="U19" s="29"/>
      <c r="V19" s="26"/>
      <c r="W19" s="48"/>
      <c r="X19" s="173"/>
      <c r="Y19" s="176"/>
    </row>
    <row r="20" spans="1:25" ht="86.4" x14ac:dyDescent="0.3">
      <c r="A20" s="130"/>
      <c r="B20" s="125"/>
      <c r="C20" s="154"/>
      <c r="D20" s="150"/>
      <c r="E20" s="150"/>
      <c r="F20" s="3" t="s">
        <v>145</v>
      </c>
      <c r="G20" s="20" t="s">
        <v>118</v>
      </c>
      <c r="H20" s="3" t="s">
        <v>201</v>
      </c>
      <c r="I20" s="38" t="s">
        <v>304</v>
      </c>
      <c r="J20" s="3" t="s">
        <v>377</v>
      </c>
      <c r="K20" s="3" t="s">
        <v>216</v>
      </c>
      <c r="L20" s="29"/>
      <c r="M20" s="26" t="s">
        <v>319</v>
      </c>
      <c r="N20" s="48"/>
      <c r="O20" s="29" t="s">
        <v>274</v>
      </c>
      <c r="P20" s="26" t="s">
        <v>320</v>
      </c>
      <c r="Q20" s="48"/>
      <c r="R20" s="29" t="s">
        <v>361</v>
      </c>
      <c r="S20" s="26" t="s">
        <v>321</v>
      </c>
      <c r="T20" s="48"/>
      <c r="U20" s="29"/>
      <c r="V20" s="26"/>
      <c r="W20" s="48"/>
      <c r="X20" s="175"/>
      <c r="Y20" s="178"/>
    </row>
    <row r="21" spans="1:25" ht="89.4" customHeight="1" x14ac:dyDescent="0.3">
      <c r="A21" s="130"/>
      <c r="B21" s="125"/>
      <c r="C21" s="122" t="s">
        <v>24</v>
      </c>
      <c r="D21" s="120" t="s">
        <v>25</v>
      </c>
      <c r="E21" s="120" t="s">
        <v>136</v>
      </c>
      <c r="F21" s="3" t="s">
        <v>26</v>
      </c>
      <c r="G21" s="20" t="s">
        <v>117</v>
      </c>
      <c r="H21" s="3" t="s">
        <v>203</v>
      </c>
      <c r="I21" s="38">
        <v>73000</v>
      </c>
      <c r="J21" s="3" t="s">
        <v>158</v>
      </c>
      <c r="K21" s="3" t="s">
        <v>215</v>
      </c>
      <c r="L21" s="29"/>
      <c r="M21" s="26" t="s">
        <v>319</v>
      </c>
      <c r="N21" s="49">
        <v>0</v>
      </c>
      <c r="O21" s="29" t="s">
        <v>256</v>
      </c>
      <c r="P21" s="26" t="s">
        <v>320</v>
      </c>
      <c r="Q21" s="49">
        <v>0</v>
      </c>
      <c r="R21" s="29" t="s">
        <v>362</v>
      </c>
      <c r="S21" s="26" t="s">
        <v>322</v>
      </c>
      <c r="T21" s="49">
        <f>27990/1.2</f>
        <v>23325</v>
      </c>
      <c r="U21" s="29"/>
      <c r="V21" s="26"/>
      <c r="W21" s="49"/>
      <c r="X21" s="173"/>
      <c r="Y21" s="176"/>
    </row>
    <row r="22" spans="1:25" ht="72" x14ac:dyDescent="0.3">
      <c r="A22" s="130"/>
      <c r="B22" s="125"/>
      <c r="C22" s="123"/>
      <c r="D22" s="121"/>
      <c r="E22" s="121"/>
      <c r="F22" s="3" t="s">
        <v>34</v>
      </c>
      <c r="G22" s="20" t="s">
        <v>117</v>
      </c>
      <c r="H22" s="3" t="s">
        <v>201</v>
      </c>
      <c r="I22" s="38">
        <v>15000</v>
      </c>
      <c r="J22" s="3" t="s">
        <v>158</v>
      </c>
      <c r="K22" s="3" t="s">
        <v>218</v>
      </c>
      <c r="L22" s="29" t="s">
        <v>286</v>
      </c>
      <c r="M22" s="26" t="s">
        <v>321</v>
      </c>
      <c r="N22" s="49">
        <v>14718</v>
      </c>
      <c r="O22" s="29" t="s">
        <v>257</v>
      </c>
      <c r="P22" s="26" t="s">
        <v>322</v>
      </c>
      <c r="Q22" s="49">
        <v>14718</v>
      </c>
      <c r="R22" s="29"/>
      <c r="S22" s="26" t="s">
        <v>322</v>
      </c>
      <c r="T22" s="49">
        <v>14718</v>
      </c>
      <c r="U22" s="29"/>
      <c r="V22" s="26"/>
      <c r="W22" s="49"/>
      <c r="X22" s="174"/>
      <c r="Y22" s="177"/>
    </row>
    <row r="23" spans="1:25" ht="72" x14ac:dyDescent="0.3">
      <c r="A23" s="130"/>
      <c r="B23" s="125"/>
      <c r="C23" s="123"/>
      <c r="D23" s="121"/>
      <c r="E23" s="121"/>
      <c r="F23" s="3" t="s">
        <v>74</v>
      </c>
      <c r="G23" s="20" t="s">
        <v>117</v>
      </c>
      <c r="H23" s="3" t="s">
        <v>201</v>
      </c>
      <c r="I23" s="38">
        <v>10000</v>
      </c>
      <c r="J23" s="3" t="s">
        <v>158</v>
      </c>
      <c r="K23" s="3" t="s">
        <v>218</v>
      </c>
      <c r="L23" s="29" t="s">
        <v>286</v>
      </c>
      <c r="M23" s="26" t="s">
        <v>321</v>
      </c>
      <c r="N23" s="49">
        <v>10011</v>
      </c>
      <c r="O23" s="29" t="s">
        <v>257</v>
      </c>
      <c r="P23" s="26" t="s">
        <v>322</v>
      </c>
      <c r="Q23" s="49">
        <v>10011</v>
      </c>
      <c r="R23" s="29"/>
      <c r="S23" s="26" t="s">
        <v>322</v>
      </c>
      <c r="T23" s="49">
        <v>10011</v>
      </c>
      <c r="U23" s="29"/>
      <c r="V23" s="26"/>
      <c r="W23" s="49"/>
      <c r="X23" s="174"/>
      <c r="Y23" s="177"/>
    </row>
    <row r="24" spans="1:25" ht="28.8" x14ac:dyDescent="0.3">
      <c r="A24" s="130"/>
      <c r="B24" s="126"/>
      <c r="C24" s="126"/>
      <c r="D24" s="126"/>
      <c r="E24" s="126"/>
      <c r="F24" s="91" t="s">
        <v>140</v>
      </c>
      <c r="G24" s="91" t="s">
        <v>119</v>
      </c>
      <c r="H24" s="91" t="s">
        <v>201</v>
      </c>
      <c r="I24" s="111" t="s">
        <v>311</v>
      </c>
      <c r="J24" s="58" t="s">
        <v>193</v>
      </c>
      <c r="K24" s="58">
        <v>20</v>
      </c>
      <c r="L24" s="29"/>
      <c r="M24" s="99" t="s">
        <v>319</v>
      </c>
      <c r="N24" s="103"/>
      <c r="O24" s="29"/>
      <c r="P24" s="99" t="s">
        <v>319</v>
      </c>
      <c r="Q24" s="103"/>
      <c r="R24" s="29"/>
      <c r="S24" s="99" t="s">
        <v>319</v>
      </c>
      <c r="T24" s="103"/>
      <c r="U24" s="29"/>
      <c r="V24" s="99"/>
      <c r="W24" s="103"/>
      <c r="X24" s="183"/>
      <c r="Y24" s="183"/>
    </row>
    <row r="25" spans="1:25" ht="28.8" x14ac:dyDescent="0.3">
      <c r="A25" s="130"/>
      <c r="B25" s="126"/>
      <c r="C25" s="126"/>
      <c r="D25" s="126"/>
      <c r="E25" s="126"/>
      <c r="F25" s="91"/>
      <c r="G25" s="91"/>
      <c r="H25" s="91"/>
      <c r="I25" s="112"/>
      <c r="J25" s="58" t="s">
        <v>194</v>
      </c>
      <c r="K25" s="58">
        <v>15</v>
      </c>
      <c r="L25" s="29"/>
      <c r="M25" s="106"/>
      <c r="N25" s="105"/>
      <c r="O25" s="29"/>
      <c r="P25" s="106"/>
      <c r="Q25" s="105"/>
      <c r="R25" s="29"/>
      <c r="S25" s="106"/>
      <c r="T25" s="105"/>
      <c r="U25" s="29"/>
      <c r="V25" s="106"/>
      <c r="W25" s="105"/>
      <c r="X25" s="183"/>
      <c r="Y25" s="183"/>
    </row>
    <row r="26" spans="1:25" ht="43.2" x14ac:dyDescent="0.3">
      <c r="A26" s="130"/>
      <c r="B26" s="83"/>
      <c r="C26" s="83"/>
      <c r="D26" s="83"/>
      <c r="E26" s="83"/>
      <c r="F26" s="58" t="s">
        <v>345</v>
      </c>
      <c r="G26" s="58" t="s">
        <v>119</v>
      </c>
      <c r="H26" s="58" t="s">
        <v>206</v>
      </c>
      <c r="I26" s="46" t="s">
        <v>311</v>
      </c>
      <c r="J26" s="58" t="s">
        <v>346</v>
      </c>
      <c r="K26" s="58" t="s">
        <v>347</v>
      </c>
      <c r="L26" s="29"/>
      <c r="M26" s="26" t="s">
        <v>319</v>
      </c>
      <c r="N26" s="48"/>
      <c r="O26" s="30"/>
      <c r="P26" s="26" t="s">
        <v>319</v>
      </c>
      <c r="Q26" s="48"/>
      <c r="R26" s="30" t="s">
        <v>360</v>
      </c>
      <c r="S26" s="26" t="s">
        <v>320</v>
      </c>
      <c r="T26" s="48"/>
      <c r="U26" s="30"/>
      <c r="V26" s="26"/>
      <c r="W26" s="48"/>
      <c r="X26" s="182"/>
      <c r="Y26" s="182"/>
    </row>
    <row r="27" spans="1:25" ht="30" customHeight="1" x14ac:dyDescent="0.3">
      <c r="A27" s="130"/>
      <c r="B27" s="159" t="s">
        <v>27</v>
      </c>
      <c r="C27" s="154" t="s">
        <v>28</v>
      </c>
      <c r="D27" s="150" t="s">
        <v>29</v>
      </c>
      <c r="E27" s="150" t="s">
        <v>136</v>
      </c>
      <c r="F27" s="91" t="s">
        <v>120</v>
      </c>
      <c r="G27" s="91" t="s">
        <v>119</v>
      </c>
      <c r="H27" s="91" t="s">
        <v>201</v>
      </c>
      <c r="I27" s="84">
        <v>6000</v>
      </c>
      <c r="J27" s="3" t="s">
        <v>162</v>
      </c>
      <c r="K27" s="3" t="s">
        <v>163</v>
      </c>
      <c r="L27" s="29"/>
      <c r="M27" s="99" t="s">
        <v>319</v>
      </c>
      <c r="N27" s="85">
        <v>0</v>
      </c>
      <c r="O27" s="29"/>
      <c r="P27" s="99" t="s">
        <v>319</v>
      </c>
      <c r="Q27" s="85">
        <v>0</v>
      </c>
      <c r="R27" s="29" t="s">
        <v>363</v>
      </c>
      <c r="S27" s="99" t="s">
        <v>320</v>
      </c>
      <c r="T27" s="85">
        <f>2812/1.2</f>
        <v>2343.3333333333335</v>
      </c>
      <c r="U27" s="29"/>
      <c r="V27" s="99"/>
      <c r="W27" s="85"/>
      <c r="X27" s="173"/>
      <c r="Y27" s="176"/>
    </row>
    <row r="28" spans="1:25" ht="30" customHeight="1" x14ac:dyDescent="0.3">
      <c r="A28" s="130"/>
      <c r="B28" s="159"/>
      <c r="C28" s="154"/>
      <c r="D28" s="150"/>
      <c r="E28" s="150"/>
      <c r="F28" s="91"/>
      <c r="G28" s="91"/>
      <c r="H28" s="91"/>
      <c r="I28" s="136"/>
      <c r="J28" s="3" t="s">
        <v>164</v>
      </c>
      <c r="K28" s="15" t="s">
        <v>316</v>
      </c>
      <c r="L28" s="30"/>
      <c r="M28" s="106"/>
      <c r="N28" s="102"/>
      <c r="O28" s="30"/>
      <c r="P28" s="106"/>
      <c r="Q28" s="102"/>
      <c r="R28" s="30"/>
      <c r="S28" s="106"/>
      <c r="T28" s="102"/>
      <c r="U28" s="30"/>
      <c r="V28" s="106"/>
      <c r="W28" s="102"/>
      <c r="X28" s="174"/>
      <c r="Y28" s="177"/>
    </row>
    <row r="29" spans="1:25" ht="43.2" x14ac:dyDescent="0.3">
      <c r="A29" s="130"/>
      <c r="B29" s="159"/>
      <c r="C29" s="154"/>
      <c r="D29" s="150"/>
      <c r="E29" s="150"/>
      <c r="F29" s="82" t="s">
        <v>121</v>
      </c>
      <c r="G29" s="82" t="s">
        <v>119</v>
      </c>
      <c r="H29" s="82" t="s">
        <v>204</v>
      </c>
      <c r="I29" s="84">
        <v>20000</v>
      </c>
      <c r="J29" s="58" t="s">
        <v>330</v>
      </c>
      <c r="K29" s="42">
        <v>15</v>
      </c>
      <c r="L29" s="30"/>
      <c r="M29" s="86" t="s">
        <v>319</v>
      </c>
      <c r="N29" s="85">
        <v>0</v>
      </c>
      <c r="O29" s="30"/>
      <c r="P29" s="86" t="s">
        <v>319</v>
      </c>
      <c r="Q29" s="85">
        <v>0</v>
      </c>
      <c r="R29" s="30"/>
      <c r="S29" s="86" t="s">
        <v>319</v>
      </c>
      <c r="T29" s="85">
        <v>0</v>
      </c>
      <c r="U29" s="30"/>
      <c r="V29" s="99"/>
      <c r="W29" s="85"/>
      <c r="X29" s="174"/>
      <c r="Y29" s="177"/>
    </row>
    <row r="30" spans="1:25" ht="28.8" x14ac:dyDescent="0.3">
      <c r="A30" s="130"/>
      <c r="B30" s="159"/>
      <c r="C30" s="154"/>
      <c r="D30" s="150"/>
      <c r="E30" s="150"/>
      <c r="F30" s="83"/>
      <c r="G30" s="83"/>
      <c r="H30" s="83"/>
      <c r="I30" s="83"/>
      <c r="J30" s="3" t="s">
        <v>165</v>
      </c>
      <c r="K30" s="15">
        <v>0.8</v>
      </c>
      <c r="L30" s="30"/>
      <c r="M30" s="87"/>
      <c r="N30" s="83"/>
      <c r="O30" s="30"/>
      <c r="P30" s="87"/>
      <c r="Q30" s="83"/>
      <c r="R30" s="30"/>
      <c r="S30" s="87"/>
      <c r="T30" s="83"/>
      <c r="U30" s="30"/>
      <c r="V30" s="87"/>
      <c r="W30" s="83"/>
      <c r="X30" s="175"/>
      <c r="Y30" s="178"/>
    </row>
    <row r="31" spans="1:25" ht="43.2" x14ac:dyDescent="0.3">
      <c r="A31" s="130"/>
      <c r="B31" s="159"/>
      <c r="C31" s="122" t="s">
        <v>30</v>
      </c>
      <c r="D31" s="120" t="s">
        <v>31</v>
      </c>
      <c r="E31" s="120" t="s">
        <v>136</v>
      </c>
      <c r="F31" s="17" t="s">
        <v>267</v>
      </c>
      <c r="G31" s="20" t="s">
        <v>117</v>
      </c>
      <c r="H31" s="17" t="s">
        <v>201</v>
      </c>
      <c r="I31" s="38" t="s">
        <v>306</v>
      </c>
      <c r="J31" s="17" t="s">
        <v>271</v>
      </c>
      <c r="K31" s="15" t="s">
        <v>316</v>
      </c>
      <c r="L31" s="30" t="s">
        <v>287</v>
      </c>
      <c r="M31" s="26" t="s">
        <v>320</v>
      </c>
      <c r="N31" s="48"/>
      <c r="O31" s="30" t="s">
        <v>272</v>
      </c>
      <c r="P31" s="26" t="s">
        <v>320</v>
      </c>
      <c r="Q31" s="48"/>
      <c r="R31" s="30" t="s">
        <v>364</v>
      </c>
      <c r="S31" s="26" t="s">
        <v>320</v>
      </c>
      <c r="T31" s="48"/>
      <c r="U31" s="30"/>
      <c r="V31" s="26"/>
      <c r="W31" s="48"/>
      <c r="X31" s="179"/>
      <c r="Y31" s="176"/>
    </row>
    <row r="32" spans="1:25" ht="60" customHeight="1" x14ac:dyDescent="0.3">
      <c r="A32" s="130"/>
      <c r="B32" s="159"/>
      <c r="C32" s="123"/>
      <c r="D32" s="121"/>
      <c r="E32" s="121"/>
      <c r="F32" s="91" t="s">
        <v>122</v>
      </c>
      <c r="G32" s="82" t="s">
        <v>119</v>
      </c>
      <c r="H32" s="91" t="s">
        <v>201</v>
      </c>
      <c r="I32" s="84">
        <v>35000</v>
      </c>
      <c r="J32" s="3" t="s">
        <v>332</v>
      </c>
      <c r="K32" s="3" t="s">
        <v>218</v>
      </c>
      <c r="L32" s="29"/>
      <c r="M32" s="99" t="s">
        <v>319</v>
      </c>
      <c r="N32" s="85">
        <v>0</v>
      </c>
      <c r="O32" s="29"/>
      <c r="P32" s="99" t="s">
        <v>319</v>
      </c>
      <c r="Q32" s="85">
        <v>0</v>
      </c>
      <c r="R32" s="29" t="s">
        <v>365</v>
      </c>
      <c r="S32" s="99" t="s">
        <v>320</v>
      </c>
      <c r="T32" s="85">
        <f>3594/1.2</f>
        <v>2995</v>
      </c>
      <c r="U32" s="29"/>
      <c r="V32" s="99"/>
      <c r="W32" s="85"/>
      <c r="X32" s="180"/>
      <c r="Y32" s="177"/>
    </row>
    <row r="33" spans="1:25" ht="60" customHeight="1" x14ac:dyDescent="0.3">
      <c r="A33" s="130"/>
      <c r="B33" s="159"/>
      <c r="C33" s="127"/>
      <c r="D33" s="128"/>
      <c r="E33" s="128"/>
      <c r="F33" s="91"/>
      <c r="G33" s="114"/>
      <c r="H33" s="91"/>
      <c r="I33" s="136"/>
      <c r="J33" s="3" t="s">
        <v>331</v>
      </c>
      <c r="K33" s="65">
        <v>3</v>
      </c>
      <c r="L33" s="30"/>
      <c r="M33" s="106"/>
      <c r="N33" s="102"/>
      <c r="O33" s="30"/>
      <c r="P33" s="106"/>
      <c r="Q33" s="102"/>
      <c r="R33" s="30"/>
      <c r="S33" s="106"/>
      <c r="T33" s="102"/>
      <c r="U33" s="30"/>
      <c r="V33" s="106"/>
      <c r="W33" s="102"/>
      <c r="X33" s="181"/>
      <c r="Y33" s="178"/>
    </row>
    <row r="34" spans="1:25" ht="43.2" x14ac:dyDescent="0.3">
      <c r="A34" s="130"/>
      <c r="B34" s="159"/>
      <c r="C34" s="154" t="s">
        <v>32</v>
      </c>
      <c r="D34" s="150" t="s">
        <v>33</v>
      </c>
      <c r="E34" s="150" t="s">
        <v>136</v>
      </c>
      <c r="F34" s="3" t="s">
        <v>34</v>
      </c>
      <c r="G34" s="20" t="s">
        <v>117</v>
      </c>
      <c r="H34" s="3" t="s">
        <v>201</v>
      </c>
      <c r="I34" s="46" t="s">
        <v>314</v>
      </c>
      <c r="J34" s="3" t="s">
        <v>166</v>
      </c>
      <c r="K34" s="3" t="s">
        <v>167</v>
      </c>
      <c r="L34" s="29" t="s">
        <v>289</v>
      </c>
      <c r="M34" s="26" t="s">
        <v>321</v>
      </c>
      <c r="N34" s="48"/>
      <c r="O34" s="29" t="s">
        <v>258</v>
      </c>
      <c r="P34" s="26" t="s">
        <v>322</v>
      </c>
      <c r="Q34" s="48"/>
      <c r="R34" s="29"/>
      <c r="S34" s="26" t="s">
        <v>322</v>
      </c>
      <c r="T34" s="48"/>
      <c r="U34" s="29"/>
      <c r="V34" s="26"/>
      <c r="W34" s="48"/>
      <c r="X34" s="173"/>
      <c r="Y34" s="176"/>
    </row>
    <row r="35" spans="1:25" ht="57.6" x14ac:dyDescent="0.3">
      <c r="A35" s="130"/>
      <c r="B35" s="159"/>
      <c r="C35" s="154"/>
      <c r="D35" s="150"/>
      <c r="E35" s="150"/>
      <c r="F35" s="3" t="s">
        <v>122</v>
      </c>
      <c r="G35" s="20" t="s">
        <v>119</v>
      </c>
      <c r="H35" s="3" t="s">
        <v>201</v>
      </c>
      <c r="I35" s="46" t="s">
        <v>310</v>
      </c>
      <c r="J35" s="3" t="s">
        <v>326</v>
      </c>
      <c r="K35" s="42">
        <v>1</v>
      </c>
      <c r="L35" s="30"/>
      <c r="M35" s="26" t="s">
        <v>319</v>
      </c>
      <c r="N35" s="48"/>
      <c r="O35" s="30"/>
      <c r="P35" s="26" t="s">
        <v>319</v>
      </c>
      <c r="Q35" s="48"/>
      <c r="R35" s="30"/>
      <c r="S35" s="26" t="s">
        <v>319</v>
      </c>
      <c r="T35" s="48"/>
      <c r="U35" s="30"/>
      <c r="V35" s="26"/>
      <c r="W35" s="48"/>
      <c r="X35" s="175"/>
      <c r="Y35" s="178"/>
    </row>
    <row r="36" spans="1:25" ht="57.6" x14ac:dyDescent="0.3">
      <c r="A36" s="130"/>
      <c r="B36" s="124" t="s">
        <v>35</v>
      </c>
      <c r="C36" s="122" t="s">
        <v>36</v>
      </c>
      <c r="D36" s="120" t="s">
        <v>37</v>
      </c>
      <c r="E36" s="120" t="s">
        <v>136</v>
      </c>
      <c r="F36" s="82" t="s">
        <v>38</v>
      </c>
      <c r="G36" s="82" t="s">
        <v>117</v>
      </c>
      <c r="H36" s="82" t="s">
        <v>201</v>
      </c>
      <c r="I36" s="84">
        <v>6000</v>
      </c>
      <c r="J36" s="3" t="s">
        <v>168</v>
      </c>
      <c r="K36" s="3">
        <v>2</v>
      </c>
      <c r="L36" s="29"/>
      <c r="M36" s="26" t="s">
        <v>319</v>
      </c>
      <c r="N36" s="85">
        <v>0</v>
      </c>
      <c r="O36" s="29"/>
      <c r="P36" s="86" t="s">
        <v>319</v>
      </c>
      <c r="Q36" s="85">
        <v>0</v>
      </c>
      <c r="R36" s="29"/>
      <c r="S36" s="86" t="s">
        <v>319</v>
      </c>
      <c r="T36" s="85">
        <v>0</v>
      </c>
      <c r="U36" s="29"/>
      <c r="V36" s="86"/>
      <c r="W36" s="85"/>
      <c r="X36" s="173"/>
      <c r="Y36" s="176"/>
    </row>
    <row r="37" spans="1:25" ht="28.8" x14ac:dyDescent="0.3">
      <c r="A37" s="130"/>
      <c r="B37" s="125"/>
      <c r="C37" s="123"/>
      <c r="D37" s="121"/>
      <c r="E37" s="121"/>
      <c r="F37" s="83"/>
      <c r="G37" s="83"/>
      <c r="H37" s="83"/>
      <c r="I37" s="83"/>
      <c r="J37" s="58" t="s">
        <v>349</v>
      </c>
      <c r="K37" s="58" t="s">
        <v>316</v>
      </c>
      <c r="L37" s="29"/>
      <c r="M37" s="26" t="s">
        <v>319</v>
      </c>
      <c r="N37" s="83"/>
      <c r="O37" s="29"/>
      <c r="P37" s="87"/>
      <c r="Q37" s="83"/>
      <c r="R37" s="29"/>
      <c r="S37" s="87"/>
      <c r="T37" s="83"/>
      <c r="U37" s="29"/>
      <c r="V37" s="87"/>
      <c r="W37" s="83"/>
      <c r="X37" s="174"/>
      <c r="Y37" s="177"/>
    </row>
    <row r="38" spans="1:25" ht="69.75" customHeight="1" x14ac:dyDescent="0.3">
      <c r="A38" s="130"/>
      <c r="B38" s="125"/>
      <c r="C38" s="123"/>
      <c r="D38" s="121"/>
      <c r="E38" s="121"/>
      <c r="F38" s="3" t="s">
        <v>122</v>
      </c>
      <c r="G38" s="20" t="s">
        <v>119</v>
      </c>
      <c r="H38" s="3" t="s">
        <v>201</v>
      </c>
      <c r="I38" s="46" t="s">
        <v>310</v>
      </c>
      <c r="J38" s="3" t="s">
        <v>327</v>
      </c>
      <c r="K38" s="42">
        <v>1</v>
      </c>
      <c r="L38" s="30"/>
      <c r="M38" s="26" t="s">
        <v>319</v>
      </c>
      <c r="N38" s="48"/>
      <c r="O38" s="30"/>
      <c r="P38" s="26" t="s">
        <v>319</v>
      </c>
      <c r="Q38" s="48"/>
      <c r="R38" s="30"/>
      <c r="S38" s="26" t="s">
        <v>319</v>
      </c>
      <c r="T38" s="48"/>
      <c r="U38" s="30"/>
      <c r="V38" s="26"/>
      <c r="W38" s="48"/>
      <c r="X38" s="175"/>
      <c r="Y38" s="178"/>
    </row>
    <row r="39" spans="1:25" ht="69.75" customHeight="1" x14ac:dyDescent="0.3">
      <c r="A39" s="130"/>
      <c r="B39" s="125"/>
      <c r="C39" s="83"/>
      <c r="D39" s="83"/>
      <c r="E39" s="83"/>
      <c r="F39" s="58" t="s">
        <v>129</v>
      </c>
      <c r="G39" s="58" t="s">
        <v>119</v>
      </c>
      <c r="H39" s="58" t="s">
        <v>201</v>
      </c>
      <c r="I39" s="38">
        <v>0</v>
      </c>
      <c r="J39" s="58" t="s">
        <v>186</v>
      </c>
      <c r="K39" s="15" t="s">
        <v>316</v>
      </c>
      <c r="L39" s="30"/>
      <c r="M39" s="26" t="s">
        <v>319</v>
      </c>
      <c r="N39" s="48"/>
      <c r="O39" s="30"/>
      <c r="P39" s="26" t="s">
        <v>319</v>
      </c>
      <c r="Q39" s="48"/>
      <c r="R39" s="30"/>
      <c r="S39" s="26" t="s">
        <v>319</v>
      </c>
      <c r="T39" s="48"/>
      <c r="U39" s="30"/>
      <c r="V39" s="26"/>
      <c r="W39" s="48"/>
      <c r="X39" s="30"/>
      <c r="Y39" s="26"/>
    </row>
    <row r="40" spans="1:25" ht="43.2" x14ac:dyDescent="0.3">
      <c r="A40" s="130"/>
      <c r="B40" s="125"/>
      <c r="C40" s="122" t="s">
        <v>39</v>
      </c>
      <c r="D40" s="120" t="s">
        <v>40</v>
      </c>
      <c r="E40" s="120" t="s">
        <v>136</v>
      </c>
      <c r="F40" s="3" t="s">
        <v>41</v>
      </c>
      <c r="G40" s="20" t="s">
        <v>117</v>
      </c>
      <c r="H40" s="3" t="s">
        <v>201</v>
      </c>
      <c r="I40" s="38" t="s">
        <v>307</v>
      </c>
      <c r="J40" s="3" t="s">
        <v>124</v>
      </c>
      <c r="K40" s="3" t="s">
        <v>169</v>
      </c>
      <c r="L40" s="29" t="s">
        <v>288</v>
      </c>
      <c r="M40" s="26" t="s">
        <v>321</v>
      </c>
      <c r="N40" s="48"/>
      <c r="O40" s="29" t="s">
        <v>259</v>
      </c>
      <c r="P40" s="26" t="s">
        <v>322</v>
      </c>
      <c r="Q40" s="48"/>
      <c r="R40" s="29"/>
      <c r="S40" s="26" t="s">
        <v>322</v>
      </c>
      <c r="T40" s="48"/>
      <c r="U40" s="29"/>
      <c r="V40" s="26"/>
      <c r="W40" s="48"/>
      <c r="X40" s="173"/>
      <c r="Y40" s="176"/>
    </row>
    <row r="41" spans="1:25" ht="28.8" x14ac:dyDescent="0.3">
      <c r="A41" s="130"/>
      <c r="B41" s="125"/>
      <c r="C41" s="123"/>
      <c r="D41" s="121"/>
      <c r="E41" s="121"/>
      <c r="F41" s="91" t="s">
        <v>123</v>
      </c>
      <c r="G41" s="91" t="s">
        <v>119</v>
      </c>
      <c r="H41" s="91" t="s">
        <v>201</v>
      </c>
      <c r="I41" s="84">
        <v>30000</v>
      </c>
      <c r="J41" s="3" t="s">
        <v>170</v>
      </c>
      <c r="K41" s="3" t="s">
        <v>172</v>
      </c>
      <c r="L41" s="29"/>
      <c r="M41" s="99" t="s">
        <v>319</v>
      </c>
      <c r="N41" s="85">
        <v>0</v>
      </c>
      <c r="O41" s="29"/>
      <c r="P41" s="99" t="s">
        <v>319</v>
      </c>
      <c r="Q41" s="85">
        <v>0</v>
      </c>
      <c r="R41" s="29"/>
      <c r="S41" s="99" t="s">
        <v>319</v>
      </c>
      <c r="T41" s="85">
        <v>0</v>
      </c>
      <c r="U41" s="29"/>
      <c r="V41" s="99"/>
      <c r="W41" s="85"/>
      <c r="X41" s="174"/>
      <c r="Y41" s="177"/>
    </row>
    <row r="42" spans="1:25" x14ac:dyDescent="0.3">
      <c r="A42" s="130"/>
      <c r="B42" s="125"/>
      <c r="C42" s="123"/>
      <c r="D42" s="121"/>
      <c r="E42" s="121"/>
      <c r="F42" s="91"/>
      <c r="G42" s="91"/>
      <c r="H42" s="91"/>
      <c r="I42" s="115"/>
      <c r="J42" s="3" t="s">
        <v>171</v>
      </c>
      <c r="K42" s="3" t="s">
        <v>173</v>
      </c>
      <c r="L42" s="29"/>
      <c r="M42" s="100"/>
      <c r="N42" s="101"/>
      <c r="O42" s="29"/>
      <c r="P42" s="100"/>
      <c r="Q42" s="101"/>
      <c r="R42" s="29"/>
      <c r="S42" s="100"/>
      <c r="T42" s="101"/>
      <c r="U42" s="29"/>
      <c r="V42" s="100"/>
      <c r="W42" s="101"/>
      <c r="X42" s="174"/>
      <c r="Y42" s="177"/>
    </row>
    <row r="43" spans="1:25" ht="28.8" x14ac:dyDescent="0.3">
      <c r="A43" s="130"/>
      <c r="B43" s="125"/>
      <c r="C43" s="123"/>
      <c r="D43" s="121"/>
      <c r="E43" s="121"/>
      <c r="F43" s="91"/>
      <c r="G43" s="91"/>
      <c r="H43" s="91"/>
      <c r="I43" s="136"/>
      <c r="J43" s="3" t="s">
        <v>180</v>
      </c>
      <c r="K43" s="3" t="s">
        <v>174</v>
      </c>
      <c r="L43" s="29"/>
      <c r="M43" s="106"/>
      <c r="N43" s="102"/>
      <c r="O43" s="29"/>
      <c r="P43" s="106"/>
      <c r="Q43" s="102"/>
      <c r="R43" s="29"/>
      <c r="S43" s="106"/>
      <c r="T43" s="102"/>
      <c r="U43" s="29"/>
      <c r="V43" s="106"/>
      <c r="W43" s="102"/>
      <c r="X43" s="175"/>
      <c r="Y43" s="178"/>
    </row>
    <row r="44" spans="1:25" ht="43.2" x14ac:dyDescent="0.3">
      <c r="A44" s="87"/>
      <c r="B44" s="83"/>
      <c r="C44" s="83"/>
      <c r="D44" s="83"/>
      <c r="E44" s="83"/>
      <c r="F44" s="58" t="s">
        <v>336</v>
      </c>
      <c r="G44" s="58" t="s">
        <v>119</v>
      </c>
      <c r="H44" s="58" t="s">
        <v>333</v>
      </c>
      <c r="I44" s="57">
        <v>3000</v>
      </c>
      <c r="J44" s="58" t="s">
        <v>334</v>
      </c>
      <c r="K44" s="58" t="s">
        <v>335</v>
      </c>
      <c r="L44" s="29"/>
      <c r="M44" s="55" t="s">
        <v>319</v>
      </c>
      <c r="N44" s="56"/>
      <c r="O44" s="29"/>
      <c r="P44" s="55" t="s">
        <v>319</v>
      </c>
      <c r="Q44" s="56"/>
      <c r="R44" s="29"/>
      <c r="S44" s="71" t="s">
        <v>319</v>
      </c>
      <c r="T44" s="56"/>
      <c r="U44" s="29"/>
      <c r="V44" s="55"/>
      <c r="W44" s="56"/>
      <c r="X44" s="63"/>
      <c r="Y44" s="64"/>
    </row>
    <row r="45" spans="1:25" ht="100.8" x14ac:dyDescent="0.3">
      <c r="A45" s="155" t="s">
        <v>42</v>
      </c>
      <c r="B45" s="155" t="s">
        <v>43</v>
      </c>
      <c r="C45" s="117" t="s">
        <v>44</v>
      </c>
      <c r="D45" s="148" t="s">
        <v>45</v>
      </c>
      <c r="E45" s="148" t="s">
        <v>135</v>
      </c>
      <c r="F45" s="82" t="s">
        <v>21</v>
      </c>
      <c r="G45" s="82" t="s">
        <v>117</v>
      </c>
      <c r="H45" s="82" t="s">
        <v>202</v>
      </c>
      <c r="I45" s="84">
        <v>0</v>
      </c>
      <c r="J45" s="3" t="s">
        <v>159</v>
      </c>
      <c r="K45" s="3" t="s">
        <v>324</v>
      </c>
      <c r="L45" s="29" t="s">
        <v>285</v>
      </c>
      <c r="M45" s="86" t="s">
        <v>320</v>
      </c>
      <c r="N45" s="103"/>
      <c r="O45" s="29" t="s">
        <v>253</v>
      </c>
      <c r="P45" s="86" t="s">
        <v>321</v>
      </c>
      <c r="Q45" s="103"/>
      <c r="R45" s="29" t="s">
        <v>357</v>
      </c>
      <c r="S45" s="86" t="s">
        <v>322</v>
      </c>
      <c r="T45" s="103"/>
      <c r="U45" s="29"/>
      <c r="V45" s="86"/>
      <c r="W45" s="103"/>
      <c r="X45" s="173"/>
      <c r="Y45" s="176"/>
    </row>
    <row r="46" spans="1:25" ht="28.8" x14ac:dyDescent="0.3">
      <c r="A46" s="155"/>
      <c r="B46" s="155"/>
      <c r="C46" s="117"/>
      <c r="D46" s="148"/>
      <c r="E46" s="148"/>
      <c r="F46" s="83"/>
      <c r="G46" s="83"/>
      <c r="H46" s="83"/>
      <c r="I46" s="83"/>
      <c r="J46" s="58" t="s">
        <v>328</v>
      </c>
      <c r="K46" s="58" t="s">
        <v>329</v>
      </c>
      <c r="L46" s="29"/>
      <c r="M46" s="87"/>
      <c r="N46" s="83"/>
      <c r="O46" s="29"/>
      <c r="P46" s="87"/>
      <c r="Q46" s="83"/>
      <c r="R46" s="29" t="s">
        <v>358</v>
      </c>
      <c r="S46" s="87"/>
      <c r="T46" s="83"/>
      <c r="U46" s="29"/>
      <c r="V46" s="87"/>
      <c r="W46" s="83"/>
      <c r="X46" s="174"/>
      <c r="Y46" s="177"/>
    </row>
    <row r="47" spans="1:25" ht="43.2" x14ac:dyDescent="0.3">
      <c r="A47" s="155"/>
      <c r="B47" s="155"/>
      <c r="C47" s="117"/>
      <c r="D47" s="148"/>
      <c r="E47" s="148"/>
      <c r="F47" s="82" t="s">
        <v>126</v>
      </c>
      <c r="G47" s="82" t="s">
        <v>119</v>
      </c>
      <c r="H47" s="82" t="s">
        <v>205</v>
      </c>
      <c r="I47" s="84">
        <v>42000</v>
      </c>
      <c r="J47" s="3" t="s">
        <v>176</v>
      </c>
      <c r="K47" s="3" t="s">
        <v>177</v>
      </c>
      <c r="L47" s="29"/>
      <c r="M47" s="99" t="s">
        <v>319</v>
      </c>
      <c r="N47" s="85">
        <v>0</v>
      </c>
      <c r="O47" s="29"/>
      <c r="P47" s="99" t="s">
        <v>319</v>
      </c>
      <c r="Q47" s="85">
        <v>0</v>
      </c>
      <c r="R47" s="29" t="s">
        <v>366</v>
      </c>
      <c r="S47" s="99" t="s">
        <v>320</v>
      </c>
      <c r="T47" s="85"/>
      <c r="U47" s="29"/>
      <c r="V47" s="99"/>
      <c r="W47" s="85"/>
      <c r="X47" s="174"/>
      <c r="Y47" s="177"/>
    </row>
    <row r="48" spans="1:25" ht="28.8" x14ac:dyDescent="0.3">
      <c r="A48" s="155"/>
      <c r="B48" s="155"/>
      <c r="C48" s="117"/>
      <c r="D48" s="148"/>
      <c r="E48" s="148"/>
      <c r="F48" s="116"/>
      <c r="G48" s="116"/>
      <c r="H48" s="116"/>
      <c r="I48" s="115"/>
      <c r="J48" s="3" t="s">
        <v>178</v>
      </c>
      <c r="K48" s="3" t="s">
        <v>179</v>
      </c>
      <c r="L48" s="29"/>
      <c r="M48" s="100"/>
      <c r="N48" s="101"/>
      <c r="O48" s="29"/>
      <c r="P48" s="100"/>
      <c r="Q48" s="101"/>
      <c r="R48" s="29" t="s">
        <v>367</v>
      </c>
      <c r="S48" s="100"/>
      <c r="T48" s="101"/>
      <c r="U48" s="29"/>
      <c r="V48" s="100"/>
      <c r="W48" s="101"/>
      <c r="X48" s="174"/>
      <c r="Y48" s="177"/>
    </row>
    <row r="49" spans="1:25" ht="28.8" x14ac:dyDescent="0.3">
      <c r="A49" s="155"/>
      <c r="B49" s="155"/>
      <c r="C49" s="117"/>
      <c r="D49" s="148"/>
      <c r="E49" s="148"/>
      <c r="F49" s="83"/>
      <c r="G49" s="83"/>
      <c r="H49" s="83"/>
      <c r="I49" s="83"/>
      <c r="J49" s="58" t="s">
        <v>337</v>
      </c>
      <c r="K49" s="58" t="s">
        <v>316</v>
      </c>
      <c r="L49" s="29"/>
      <c r="M49" s="83"/>
      <c r="N49" s="83"/>
      <c r="O49" s="29"/>
      <c r="P49" s="83"/>
      <c r="Q49" s="83"/>
      <c r="R49" s="29"/>
      <c r="S49" s="83"/>
      <c r="T49" s="83"/>
      <c r="U49" s="29"/>
      <c r="V49" s="83"/>
      <c r="W49" s="83"/>
      <c r="X49" s="174"/>
      <c r="Y49" s="177"/>
    </row>
    <row r="50" spans="1:25" x14ac:dyDescent="0.3">
      <c r="A50" s="155"/>
      <c r="B50" s="155"/>
      <c r="C50" s="117"/>
      <c r="D50" s="148"/>
      <c r="E50" s="148"/>
      <c r="F50" s="82" t="s">
        <v>127</v>
      </c>
      <c r="G50" s="82" t="s">
        <v>119</v>
      </c>
      <c r="H50" s="82" t="s">
        <v>206</v>
      </c>
      <c r="I50" s="84">
        <v>65000</v>
      </c>
      <c r="J50" s="3" t="s">
        <v>176</v>
      </c>
      <c r="K50" s="3" t="s">
        <v>177</v>
      </c>
      <c r="L50" s="29"/>
      <c r="M50" s="99" t="s">
        <v>319</v>
      </c>
      <c r="N50" s="85">
        <v>0</v>
      </c>
      <c r="O50" s="29"/>
      <c r="P50" s="99" t="s">
        <v>319</v>
      </c>
      <c r="Q50" s="85">
        <v>0</v>
      </c>
      <c r="R50" s="29" t="s">
        <v>368</v>
      </c>
      <c r="S50" s="99" t="s">
        <v>320</v>
      </c>
      <c r="T50" s="85"/>
      <c r="U50" s="29"/>
      <c r="V50" s="99"/>
      <c r="W50" s="85"/>
      <c r="X50" s="174"/>
      <c r="Y50" s="177"/>
    </row>
    <row r="51" spans="1:25" ht="28.8" x14ac:dyDescent="0.3">
      <c r="A51" s="155"/>
      <c r="B51" s="155"/>
      <c r="C51" s="117"/>
      <c r="D51" s="148"/>
      <c r="E51" s="148"/>
      <c r="F51" s="116"/>
      <c r="G51" s="116"/>
      <c r="H51" s="116"/>
      <c r="I51" s="115"/>
      <c r="J51" s="3" t="s">
        <v>178</v>
      </c>
      <c r="K51" s="3" t="s">
        <v>181</v>
      </c>
      <c r="L51" s="29"/>
      <c r="M51" s="100"/>
      <c r="N51" s="101"/>
      <c r="O51" s="29"/>
      <c r="P51" s="100"/>
      <c r="Q51" s="101"/>
      <c r="R51" s="29"/>
      <c r="S51" s="100"/>
      <c r="T51" s="101"/>
      <c r="U51" s="29"/>
      <c r="V51" s="100"/>
      <c r="W51" s="101"/>
      <c r="X51" s="174"/>
      <c r="Y51" s="177"/>
    </row>
    <row r="52" spans="1:25" x14ac:dyDescent="0.3">
      <c r="A52" s="155"/>
      <c r="B52" s="155"/>
      <c r="C52" s="117"/>
      <c r="D52" s="148"/>
      <c r="E52" s="148"/>
      <c r="F52" s="116"/>
      <c r="G52" s="116"/>
      <c r="H52" s="116"/>
      <c r="I52" s="115"/>
      <c r="J52" s="3" t="s">
        <v>182</v>
      </c>
      <c r="K52" s="3" t="s">
        <v>183</v>
      </c>
      <c r="L52" s="29"/>
      <c r="M52" s="100"/>
      <c r="N52" s="101"/>
      <c r="O52" s="29"/>
      <c r="P52" s="100"/>
      <c r="Q52" s="101"/>
      <c r="R52" s="29"/>
      <c r="S52" s="100"/>
      <c r="T52" s="101"/>
      <c r="U52" s="29"/>
      <c r="V52" s="100"/>
      <c r="W52" s="101"/>
      <c r="X52" s="174"/>
      <c r="Y52" s="177"/>
    </row>
    <row r="53" spans="1:25" ht="43.2" x14ac:dyDescent="0.3">
      <c r="A53" s="155"/>
      <c r="B53" s="155"/>
      <c r="C53" s="117"/>
      <c r="D53" s="148"/>
      <c r="E53" s="148"/>
      <c r="F53" s="83"/>
      <c r="G53" s="83"/>
      <c r="H53" s="83"/>
      <c r="I53" s="83"/>
      <c r="J53" s="58" t="s">
        <v>338</v>
      </c>
      <c r="K53" s="58" t="s">
        <v>316</v>
      </c>
      <c r="L53" s="29"/>
      <c r="M53" s="83"/>
      <c r="N53" s="83"/>
      <c r="O53" s="29"/>
      <c r="P53" s="83"/>
      <c r="Q53" s="83"/>
      <c r="R53" s="29"/>
      <c r="S53" s="83"/>
      <c r="T53" s="83"/>
      <c r="U53" s="29"/>
      <c r="V53" s="83"/>
      <c r="W53" s="83"/>
      <c r="X53" s="174"/>
      <c r="Y53" s="177"/>
    </row>
    <row r="54" spans="1:25" ht="14.4" customHeight="1" x14ac:dyDescent="0.3">
      <c r="A54" s="155"/>
      <c r="B54" s="155"/>
      <c r="C54" s="117"/>
      <c r="D54" s="148"/>
      <c r="E54" s="148"/>
      <c r="F54" s="82" t="s">
        <v>308</v>
      </c>
      <c r="G54" s="82" t="s">
        <v>119</v>
      </c>
      <c r="H54" s="82" t="s">
        <v>207</v>
      </c>
      <c r="I54" s="84">
        <v>55000</v>
      </c>
      <c r="J54" s="3" t="s">
        <v>176</v>
      </c>
      <c r="K54" s="3" t="s">
        <v>177</v>
      </c>
      <c r="L54" s="29"/>
      <c r="M54" s="99" t="s">
        <v>319</v>
      </c>
      <c r="N54" s="85">
        <v>0</v>
      </c>
      <c r="O54" s="29"/>
      <c r="P54" s="99" t="s">
        <v>319</v>
      </c>
      <c r="Q54" s="85">
        <v>0</v>
      </c>
      <c r="R54" s="29"/>
      <c r="S54" s="99" t="s">
        <v>319</v>
      </c>
      <c r="T54" s="85"/>
      <c r="U54" s="29"/>
      <c r="V54" s="99"/>
      <c r="W54" s="85"/>
      <c r="X54" s="174"/>
      <c r="Y54" s="177"/>
    </row>
    <row r="55" spans="1:25" ht="28.8" x14ac:dyDescent="0.3">
      <c r="A55" s="155"/>
      <c r="B55" s="155"/>
      <c r="C55" s="117"/>
      <c r="D55" s="148"/>
      <c r="E55" s="148"/>
      <c r="F55" s="114"/>
      <c r="G55" s="114"/>
      <c r="H55" s="114"/>
      <c r="I55" s="136"/>
      <c r="J55" s="3" t="s">
        <v>178</v>
      </c>
      <c r="K55" s="3" t="s">
        <v>184</v>
      </c>
      <c r="L55" s="29"/>
      <c r="M55" s="106"/>
      <c r="N55" s="102"/>
      <c r="O55" s="29"/>
      <c r="P55" s="106"/>
      <c r="Q55" s="102"/>
      <c r="R55" s="29"/>
      <c r="S55" s="106"/>
      <c r="T55" s="102"/>
      <c r="U55" s="29"/>
      <c r="V55" s="106"/>
      <c r="W55" s="102"/>
      <c r="X55" s="174"/>
      <c r="Y55" s="177"/>
    </row>
    <row r="56" spans="1:25" ht="57.6" x14ac:dyDescent="0.3">
      <c r="A56" s="155"/>
      <c r="B56" s="155"/>
      <c r="C56" s="117"/>
      <c r="D56" s="148"/>
      <c r="E56" s="148"/>
      <c r="F56" s="3" t="s">
        <v>125</v>
      </c>
      <c r="G56" s="20" t="s">
        <v>297</v>
      </c>
      <c r="H56" s="3" t="s">
        <v>202</v>
      </c>
      <c r="I56" s="38">
        <v>0</v>
      </c>
      <c r="J56" s="3" t="s">
        <v>185</v>
      </c>
      <c r="K56" s="3" t="s">
        <v>175</v>
      </c>
      <c r="L56" s="29"/>
      <c r="M56" s="26" t="s">
        <v>319</v>
      </c>
      <c r="N56" s="48"/>
      <c r="O56" s="29"/>
      <c r="P56" s="26" t="s">
        <v>319</v>
      </c>
      <c r="Q56" s="48"/>
      <c r="R56" s="29" t="s">
        <v>369</v>
      </c>
      <c r="S56" s="26" t="s">
        <v>321</v>
      </c>
      <c r="T56" s="48"/>
      <c r="U56" s="29"/>
      <c r="V56" s="26"/>
      <c r="W56" s="48"/>
      <c r="X56" s="175"/>
      <c r="Y56" s="178"/>
    </row>
    <row r="57" spans="1:25" ht="57.6" x14ac:dyDescent="0.3">
      <c r="A57" s="155"/>
      <c r="B57" s="155"/>
      <c r="C57" s="18" t="s">
        <v>46</v>
      </c>
      <c r="D57" s="14" t="s">
        <v>47</v>
      </c>
      <c r="E57" s="14" t="s">
        <v>136</v>
      </c>
      <c r="F57" s="3" t="s">
        <v>129</v>
      </c>
      <c r="G57" s="20" t="s">
        <v>119</v>
      </c>
      <c r="H57" s="3" t="s">
        <v>201</v>
      </c>
      <c r="I57" s="38">
        <v>0</v>
      </c>
      <c r="J57" s="3" t="s">
        <v>186</v>
      </c>
      <c r="K57" s="15" t="s">
        <v>316</v>
      </c>
      <c r="L57" s="30"/>
      <c r="M57" s="26" t="s">
        <v>319</v>
      </c>
      <c r="N57" s="48"/>
      <c r="O57" s="30"/>
      <c r="P57" s="26" t="s">
        <v>319</v>
      </c>
      <c r="Q57" s="48"/>
      <c r="R57" s="30"/>
      <c r="S57" s="26" t="s">
        <v>319</v>
      </c>
      <c r="T57" s="48"/>
      <c r="U57" s="30"/>
      <c r="V57" s="26"/>
      <c r="W57" s="48"/>
      <c r="X57" s="30"/>
      <c r="Y57" s="26"/>
    </row>
    <row r="58" spans="1:25" ht="60" customHeight="1" x14ac:dyDescent="0.3">
      <c r="A58" s="155"/>
      <c r="B58" s="155" t="s">
        <v>48</v>
      </c>
      <c r="C58" s="5" t="s">
        <v>49</v>
      </c>
      <c r="D58" s="9" t="s">
        <v>50</v>
      </c>
      <c r="E58" s="9" t="s">
        <v>136</v>
      </c>
      <c r="F58" s="3" t="s">
        <v>128</v>
      </c>
      <c r="G58" s="20" t="s">
        <v>297</v>
      </c>
      <c r="H58" s="3" t="s">
        <v>208</v>
      </c>
      <c r="I58" s="38">
        <v>0</v>
      </c>
      <c r="J58" s="3" t="s">
        <v>189</v>
      </c>
      <c r="K58" s="15" t="s">
        <v>316</v>
      </c>
      <c r="L58" s="30"/>
      <c r="M58" s="26" t="s">
        <v>319</v>
      </c>
      <c r="N58" s="48"/>
      <c r="O58" s="30" t="s">
        <v>260</v>
      </c>
      <c r="P58" s="26" t="s">
        <v>320</v>
      </c>
      <c r="Q58" s="48"/>
      <c r="R58" s="30"/>
      <c r="S58" s="26" t="s">
        <v>320</v>
      </c>
      <c r="T58" s="48"/>
      <c r="U58" s="30"/>
      <c r="V58" s="26"/>
      <c r="W58" s="48"/>
      <c r="X58" s="30"/>
      <c r="Y58" s="26"/>
    </row>
    <row r="59" spans="1:25" ht="28.8" x14ac:dyDescent="0.3">
      <c r="A59" s="155"/>
      <c r="B59" s="155"/>
      <c r="C59" s="117" t="s">
        <v>51</v>
      </c>
      <c r="D59" s="148" t="s">
        <v>52</v>
      </c>
      <c r="E59" s="148" t="s">
        <v>136</v>
      </c>
      <c r="F59" s="113" t="s">
        <v>129</v>
      </c>
      <c r="G59" s="91" t="s">
        <v>119</v>
      </c>
      <c r="H59" s="113" t="s">
        <v>201</v>
      </c>
      <c r="I59" s="145">
        <v>0</v>
      </c>
      <c r="J59" s="3" t="s">
        <v>186</v>
      </c>
      <c r="K59" s="15" t="s">
        <v>316</v>
      </c>
      <c r="L59" s="30"/>
      <c r="M59" s="99" t="s">
        <v>319</v>
      </c>
      <c r="N59" s="103"/>
      <c r="O59" s="30"/>
      <c r="P59" s="99" t="s">
        <v>319</v>
      </c>
      <c r="Q59" s="103"/>
      <c r="R59" s="30"/>
      <c r="S59" s="99" t="s">
        <v>319</v>
      </c>
      <c r="T59" s="103"/>
      <c r="U59" s="30"/>
      <c r="V59" s="99"/>
      <c r="W59" s="103"/>
      <c r="X59" s="179"/>
      <c r="Y59" s="176"/>
    </row>
    <row r="60" spans="1:25" x14ac:dyDescent="0.3">
      <c r="A60" s="155"/>
      <c r="B60" s="155"/>
      <c r="C60" s="117"/>
      <c r="D60" s="148"/>
      <c r="E60" s="148"/>
      <c r="F60" s="113"/>
      <c r="G60" s="91"/>
      <c r="H60" s="113"/>
      <c r="I60" s="146"/>
      <c r="J60" s="3" t="s">
        <v>187</v>
      </c>
      <c r="K60" s="15" t="s">
        <v>316</v>
      </c>
      <c r="L60" s="30"/>
      <c r="M60" s="100"/>
      <c r="N60" s="104"/>
      <c r="O60" s="30"/>
      <c r="P60" s="100"/>
      <c r="Q60" s="104"/>
      <c r="R60" s="30"/>
      <c r="S60" s="100"/>
      <c r="T60" s="104"/>
      <c r="U60" s="30"/>
      <c r="V60" s="100"/>
      <c r="W60" s="104"/>
      <c r="X60" s="180"/>
      <c r="Y60" s="177"/>
    </row>
    <row r="61" spans="1:25" ht="28.8" x14ac:dyDescent="0.3">
      <c r="A61" s="155"/>
      <c r="B61" s="155"/>
      <c r="C61" s="117"/>
      <c r="D61" s="148"/>
      <c r="E61" s="148"/>
      <c r="F61" s="113"/>
      <c r="G61" s="91"/>
      <c r="H61" s="113"/>
      <c r="I61" s="147"/>
      <c r="J61" s="3" t="s">
        <v>188</v>
      </c>
      <c r="K61" s="15" t="s">
        <v>316</v>
      </c>
      <c r="L61" s="30"/>
      <c r="M61" s="106"/>
      <c r="N61" s="105"/>
      <c r="O61" s="30"/>
      <c r="P61" s="106"/>
      <c r="Q61" s="105"/>
      <c r="R61" s="30"/>
      <c r="S61" s="106"/>
      <c r="T61" s="105"/>
      <c r="U61" s="30"/>
      <c r="V61" s="106"/>
      <c r="W61" s="105"/>
      <c r="X61" s="181"/>
      <c r="Y61" s="178"/>
    </row>
    <row r="62" spans="1:25" ht="72" x14ac:dyDescent="0.3">
      <c r="A62" s="155"/>
      <c r="B62" s="155"/>
      <c r="C62" s="5" t="s">
        <v>53</v>
      </c>
      <c r="D62" s="9" t="s">
        <v>54</v>
      </c>
      <c r="E62" s="9" t="s">
        <v>136</v>
      </c>
      <c r="F62" s="34" t="s">
        <v>157</v>
      </c>
      <c r="G62" s="35" t="s">
        <v>293</v>
      </c>
      <c r="H62" s="35" t="s">
        <v>293</v>
      </c>
      <c r="I62" s="45">
        <v>0</v>
      </c>
      <c r="J62" s="35" t="s">
        <v>293</v>
      </c>
      <c r="K62" s="36" t="s">
        <v>293</v>
      </c>
      <c r="L62" s="37" t="s">
        <v>293</v>
      </c>
      <c r="M62" s="26" t="s">
        <v>373</v>
      </c>
      <c r="N62" s="48"/>
      <c r="O62" s="37" t="s">
        <v>293</v>
      </c>
      <c r="P62" s="26" t="s">
        <v>373</v>
      </c>
      <c r="Q62" s="48"/>
      <c r="R62" s="37" t="s">
        <v>293</v>
      </c>
      <c r="S62" s="26" t="s">
        <v>373</v>
      </c>
      <c r="T62" s="48"/>
      <c r="U62" s="30"/>
      <c r="V62" s="26"/>
      <c r="W62" s="48"/>
      <c r="X62" s="30"/>
      <c r="Y62" s="26"/>
    </row>
    <row r="63" spans="1:25" x14ac:dyDescent="0.3">
      <c r="A63" s="155"/>
      <c r="B63" s="155"/>
      <c r="C63" s="118" t="s">
        <v>55</v>
      </c>
      <c r="D63" s="119" t="s">
        <v>56</v>
      </c>
      <c r="E63" s="119" t="s">
        <v>136</v>
      </c>
      <c r="F63" s="82" t="s">
        <v>130</v>
      </c>
      <c r="G63" s="82" t="s">
        <v>119</v>
      </c>
      <c r="H63" s="82" t="s">
        <v>201</v>
      </c>
      <c r="I63" s="84">
        <v>0</v>
      </c>
      <c r="J63" s="66" t="s">
        <v>339</v>
      </c>
      <c r="K63" s="67" t="s">
        <v>340</v>
      </c>
      <c r="L63" s="68"/>
      <c r="M63" s="86" t="s">
        <v>319</v>
      </c>
      <c r="N63" s="103"/>
      <c r="O63" s="30"/>
      <c r="P63" s="86" t="s">
        <v>319</v>
      </c>
      <c r="Q63" s="103"/>
      <c r="R63" s="30"/>
      <c r="S63" s="86" t="s">
        <v>319</v>
      </c>
      <c r="T63" s="103"/>
      <c r="U63" s="30"/>
      <c r="V63" s="99"/>
      <c r="W63" s="103"/>
      <c r="X63" s="184"/>
      <c r="Y63" s="99"/>
    </row>
    <row r="64" spans="1:25" ht="63" customHeight="1" x14ac:dyDescent="0.3">
      <c r="A64" s="155"/>
      <c r="B64" s="155"/>
      <c r="C64" s="87"/>
      <c r="D64" s="87"/>
      <c r="E64" s="87"/>
      <c r="F64" s="87"/>
      <c r="G64" s="87"/>
      <c r="H64" s="87"/>
      <c r="I64" s="83"/>
      <c r="J64" s="3" t="s">
        <v>190</v>
      </c>
      <c r="K64" s="3" t="s">
        <v>191</v>
      </c>
      <c r="L64" s="29"/>
      <c r="M64" s="87"/>
      <c r="N64" s="83"/>
      <c r="O64" s="29"/>
      <c r="P64" s="87"/>
      <c r="Q64" s="83"/>
      <c r="R64" s="29"/>
      <c r="S64" s="87"/>
      <c r="T64" s="83"/>
      <c r="U64" s="29"/>
      <c r="V64" s="87"/>
      <c r="W64" s="83"/>
      <c r="X64" s="83"/>
      <c r="Y64" s="87"/>
    </row>
    <row r="65" spans="1:25" ht="45" customHeight="1" x14ac:dyDescent="0.3">
      <c r="A65" s="155"/>
      <c r="B65" s="155" t="s">
        <v>57</v>
      </c>
      <c r="C65" s="5" t="s">
        <v>60</v>
      </c>
      <c r="D65" s="9" t="s">
        <v>61</v>
      </c>
      <c r="E65" s="9" t="s">
        <v>136</v>
      </c>
      <c r="F65" s="34" t="s">
        <v>157</v>
      </c>
      <c r="G65" s="35" t="s">
        <v>293</v>
      </c>
      <c r="H65" s="35" t="s">
        <v>293</v>
      </c>
      <c r="I65" s="45">
        <v>0</v>
      </c>
      <c r="J65" s="35" t="s">
        <v>293</v>
      </c>
      <c r="K65" s="36" t="s">
        <v>293</v>
      </c>
      <c r="L65" s="37" t="s">
        <v>293</v>
      </c>
      <c r="M65" s="26" t="s">
        <v>373</v>
      </c>
      <c r="N65" s="48"/>
      <c r="O65" s="37" t="s">
        <v>293</v>
      </c>
      <c r="P65" s="26" t="s">
        <v>373</v>
      </c>
      <c r="Q65" s="48"/>
      <c r="R65" s="37" t="s">
        <v>293</v>
      </c>
      <c r="S65" s="26" t="s">
        <v>373</v>
      </c>
      <c r="T65" s="48"/>
      <c r="U65" s="30"/>
      <c r="V65" s="26"/>
      <c r="W65" s="48"/>
      <c r="X65" s="30"/>
      <c r="Y65" s="26"/>
    </row>
    <row r="66" spans="1:25" ht="45" customHeight="1" x14ac:dyDescent="0.3">
      <c r="A66" s="155"/>
      <c r="B66" s="155"/>
      <c r="C66" s="117" t="s">
        <v>58</v>
      </c>
      <c r="D66" s="148" t="s">
        <v>59</v>
      </c>
      <c r="E66" s="148" t="s">
        <v>136</v>
      </c>
      <c r="F66" s="3" t="s">
        <v>34</v>
      </c>
      <c r="G66" s="20" t="s">
        <v>117</v>
      </c>
      <c r="H66" s="3" t="s">
        <v>201</v>
      </c>
      <c r="I66" s="46" t="s">
        <v>314</v>
      </c>
      <c r="J66" s="3" t="s">
        <v>166</v>
      </c>
      <c r="K66" s="3" t="s">
        <v>167</v>
      </c>
      <c r="L66" s="29" t="s">
        <v>289</v>
      </c>
      <c r="M66" s="26" t="s">
        <v>321</v>
      </c>
      <c r="N66" s="48"/>
      <c r="O66" s="29" t="s">
        <v>258</v>
      </c>
      <c r="P66" s="26" t="s">
        <v>322</v>
      </c>
      <c r="Q66" s="48"/>
      <c r="R66" s="29"/>
      <c r="S66" s="26" t="s">
        <v>322</v>
      </c>
      <c r="T66" s="48"/>
      <c r="U66" s="29"/>
      <c r="V66" s="26"/>
      <c r="W66" s="48"/>
      <c r="X66" s="173"/>
      <c r="Y66" s="176"/>
    </row>
    <row r="67" spans="1:25" ht="45" customHeight="1" x14ac:dyDescent="0.3">
      <c r="A67" s="155"/>
      <c r="B67" s="155"/>
      <c r="C67" s="117"/>
      <c r="D67" s="148"/>
      <c r="E67" s="148"/>
      <c r="F67" s="3" t="s">
        <v>74</v>
      </c>
      <c r="G67" s="20" t="s">
        <v>117</v>
      </c>
      <c r="H67" s="3" t="s">
        <v>201</v>
      </c>
      <c r="I67" s="46" t="s">
        <v>314</v>
      </c>
      <c r="J67" s="3" t="s">
        <v>192</v>
      </c>
      <c r="K67" s="3" t="s">
        <v>261</v>
      </c>
      <c r="L67" s="29" t="s">
        <v>289</v>
      </c>
      <c r="M67" s="26" t="s">
        <v>321</v>
      </c>
      <c r="N67" s="48"/>
      <c r="O67" s="29" t="s">
        <v>258</v>
      </c>
      <c r="P67" s="26" t="s">
        <v>322</v>
      </c>
      <c r="Q67" s="48"/>
      <c r="R67" s="29"/>
      <c r="S67" s="26" t="s">
        <v>322</v>
      </c>
      <c r="T67" s="48"/>
      <c r="U67" s="29"/>
      <c r="V67" s="26"/>
      <c r="W67" s="48"/>
      <c r="X67" s="174"/>
      <c r="Y67" s="177"/>
    </row>
    <row r="68" spans="1:25" ht="40.200000000000003" customHeight="1" x14ac:dyDescent="0.3">
      <c r="A68" s="155"/>
      <c r="B68" s="155"/>
      <c r="C68" s="117"/>
      <c r="D68" s="148"/>
      <c r="E68" s="148"/>
      <c r="F68" s="91" t="s">
        <v>140</v>
      </c>
      <c r="G68" s="91" t="s">
        <v>119</v>
      </c>
      <c r="H68" s="91" t="s">
        <v>201</v>
      </c>
      <c r="I68" s="111" t="s">
        <v>311</v>
      </c>
      <c r="J68" s="3" t="s">
        <v>193</v>
      </c>
      <c r="K68" s="3">
        <v>20</v>
      </c>
      <c r="L68" s="29"/>
      <c r="M68" s="99" t="s">
        <v>319</v>
      </c>
      <c r="N68" s="103"/>
      <c r="O68" s="29"/>
      <c r="P68" s="99" t="s">
        <v>319</v>
      </c>
      <c r="Q68" s="103"/>
      <c r="R68" s="29"/>
      <c r="S68" s="99" t="s">
        <v>319</v>
      </c>
      <c r="T68" s="103"/>
      <c r="U68" s="29"/>
      <c r="V68" s="99"/>
      <c r="W68" s="103"/>
      <c r="X68" s="174"/>
      <c r="Y68" s="177"/>
    </row>
    <row r="69" spans="1:25" ht="32.25" customHeight="1" x14ac:dyDescent="0.3">
      <c r="A69" s="155"/>
      <c r="B69" s="155"/>
      <c r="C69" s="117"/>
      <c r="D69" s="148"/>
      <c r="E69" s="148"/>
      <c r="F69" s="91"/>
      <c r="G69" s="91"/>
      <c r="H69" s="91"/>
      <c r="I69" s="112"/>
      <c r="J69" s="3" t="s">
        <v>194</v>
      </c>
      <c r="K69" s="3">
        <v>15</v>
      </c>
      <c r="L69" s="29"/>
      <c r="M69" s="106"/>
      <c r="N69" s="105"/>
      <c r="O69" s="29"/>
      <c r="P69" s="106"/>
      <c r="Q69" s="105"/>
      <c r="R69" s="29"/>
      <c r="S69" s="106"/>
      <c r="T69" s="105"/>
      <c r="U69" s="29"/>
      <c r="V69" s="106"/>
      <c r="W69" s="105"/>
      <c r="X69" s="175"/>
      <c r="Y69" s="178"/>
    </row>
    <row r="70" spans="1:25" ht="86.4" x14ac:dyDescent="0.3">
      <c r="A70" s="162" t="s">
        <v>62</v>
      </c>
      <c r="B70" s="163" t="s">
        <v>63</v>
      </c>
      <c r="C70" s="164" t="s">
        <v>64</v>
      </c>
      <c r="D70" s="165" t="s">
        <v>65</v>
      </c>
      <c r="E70" s="165" t="s">
        <v>137</v>
      </c>
      <c r="F70" s="91" t="s">
        <v>131</v>
      </c>
      <c r="G70" s="91" t="s">
        <v>117</v>
      </c>
      <c r="H70" s="91" t="s">
        <v>209</v>
      </c>
      <c r="I70" s="84">
        <v>244167</v>
      </c>
      <c r="J70" s="3" t="s">
        <v>196</v>
      </c>
      <c r="K70" s="3" t="s">
        <v>195</v>
      </c>
      <c r="L70" s="29" t="s">
        <v>290</v>
      </c>
      <c r="M70" s="99" t="s">
        <v>320</v>
      </c>
      <c r="N70" s="85">
        <v>0</v>
      </c>
      <c r="O70" s="29" t="s">
        <v>262</v>
      </c>
      <c r="P70" s="99" t="s">
        <v>320</v>
      </c>
      <c r="Q70" s="85">
        <v>109893</v>
      </c>
      <c r="R70" s="29"/>
      <c r="S70" s="99" t="s">
        <v>321</v>
      </c>
      <c r="T70" s="85">
        <f>155669/1.2</f>
        <v>129724.16666666667</v>
      </c>
      <c r="U70" s="29"/>
      <c r="V70" s="99"/>
      <c r="W70" s="85"/>
      <c r="X70" s="173"/>
      <c r="Y70" s="176"/>
    </row>
    <row r="71" spans="1:25" ht="78.599999999999994" customHeight="1" x14ac:dyDescent="0.3">
      <c r="A71" s="162"/>
      <c r="B71" s="163"/>
      <c r="C71" s="164"/>
      <c r="D71" s="165"/>
      <c r="E71" s="165"/>
      <c r="F71" s="91"/>
      <c r="G71" s="91"/>
      <c r="H71" s="91"/>
      <c r="I71" s="136"/>
      <c r="J71" s="3" t="s">
        <v>197</v>
      </c>
      <c r="K71" s="3" t="s">
        <v>198</v>
      </c>
      <c r="L71" s="29"/>
      <c r="M71" s="106"/>
      <c r="N71" s="102"/>
      <c r="O71" s="29" t="s">
        <v>263</v>
      </c>
      <c r="P71" s="106"/>
      <c r="Q71" s="102"/>
      <c r="R71" s="29" t="s">
        <v>370</v>
      </c>
      <c r="S71" s="106"/>
      <c r="T71" s="102"/>
      <c r="U71" s="29"/>
      <c r="V71" s="106"/>
      <c r="W71" s="102"/>
      <c r="X71" s="174"/>
      <c r="Y71" s="177"/>
    </row>
    <row r="72" spans="1:25" ht="28.8" x14ac:dyDescent="0.3">
      <c r="A72" s="162"/>
      <c r="B72" s="163"/>
      <c r="C72" s="164"/>
      <c r="D72" s="165"/>
      <c r="E72" s="165"/>
      <c r="F72" s="91" t="s">
        <v>66</v>
      </c>
      <c r="G72" s="91" t="s">
        <v>117</v>
      </c>
      <c r="H72" s="91" t="s">
        <v>209</v>
      </c>
      <c r="I72" s="84">
        <v>65000</v>
      </c>
      <c r="J72" s="3" t="s">
        <v>196</v>
      </c>
      <c r="K72" s="3" t="s">
        <v>195</v>
      </c>
      <c r="L72" s="29" t="s">
        <v>264</v>
      </c>
      <c r="M72" s="99" t="s">
        <v>320</v>
      </c>
      <c r="N72" s="85">
        <f>77124/1.2</f>
        <v>64270</v>
      </c>
      <c r="O72" s="29"/>
      <c r="P72" s="99" t="s">
        <v>320</v>
      </c>
      <c r="Q72" s="85">
        <f>77124/1.2</f>
        <v>64270</v>
      </c>
      <c r="R72" s="29"/>
      <c r="S72" s="99" t="s">
        <v>320</v>
      </c>
      <c r="T72" s="85">
        <f>77124/1.2</f>
        <v>64270</v>
      </c>
      <c r="U72" s="29"/>
      <c r="V72" s="99"/>
      <c r="W72" s="85"/>
      <c r="X72" s="174"/>
      <c r="Y72" s="177"/>
    </row>
    <row r="73" spans="1:25" x14ac:dyDescent="0.3">
      <c r="A73" s="162"/>
      <c r="B73" s="163"/>
      <c r="C73" s="164"/>
      <c r="D73" s="165"/>
      <c r="E73" s="165"/>
      <c r="F73" s="91"/>
      <c r="G73" s="91"/>
      <c r="H73" s="91"/>
      <c r="I73" s="136"/>
      <c r="J73" s="3" t="s">
        <v>197</v>
      </c>
      <c r="K73" s="3" t="s">
        <v>198</v>
      </c>
      <c r="L73" s="29"/>
      <c r="M73" s="106"/>
      <c r="N73" s="102"/>
      <c r="O73" s="29"/>
      <c r="P73" s="106"/>
      <c r="Q73" s="102"/>
      <c r="R73" s="29"/>
      <c r="S73" s="106"/>
      <c r="T73" s="102"/>
      <c r="U73" s="29"/>
      <c r="V73" s="106"/>
      <c r="W73" s="102"/>
      <c r="X73" s="175"/>
      <c r="Y73" s="178"/>
    </row>
    <row r="74" spans="1:25" ht="43.2" x14ac:dyDescent="0.3">
      <c r="A74" s="162"/>
      <c r="B74" s="163"/>
      <c r="C74" s="164" t="s">
        <v>67</v>
      </c>
      <c r="D74" s="165" t="s">
        <v>68</v>
      </c>
      <c r="E74" s="165" t="s">
        <v>135</v>
      </c>
      <c r="F74" s="91" t="s">
        <v>11</v>
      </c>
      <c r="G74" s="91" t="s">
        <v>117</v>
      </c>
      <c r="H74" s="91" t="s">
        <v>201</v>
      </c>
      <c r="I74" s="84">
        <v>0</v>
      </c>
      <c r="J74" s="3" t="s">
        <v>268</v>
      </c>
      <c r="K74" s="15" t="s">
        <v>316</v>
      </c>
      <c r="L74" s="31"/>
      <c r="M74" s="99" t="s">
        <v>320</v>
      </c>
      <c r="N74" s="103"/>
      <c r="O74" s="31" t="s">
        <v>265</v>
      </c>
      <c r="P74" s="99" t="s">
        <v>320</v>
      </c>
      <c r="Q74" s="103"/>
      <c r="R74" s="31" t="s">
        <v>265</v>
      </c>
      <c r="S74" s="99" t="s">
        <v>320</v>
      </c>
      <c r="T74" s="103"/>
      <c r="U74" s="31"/>
      <c r="V74" s="99"/>
      <c r="W74" s="103"/>
      <c r="X74" s="185"/>
      <c r="Y74" s="176"/>
    </row>
    <row r="75" spans="1:25" ht="43.2" x14ac:dyDescent="0.3">
      <c r="A75" s="162"/>
      <c r="B75" s="163"/>
      <c r="C75" s="164"/>
      <c r="D75" s="165"/>
      <c r="E75" s="165"/>
      <c r="F75" s="91"/>
      <c r="G75" s="91"/>
      <c r="H75" s="91"/>
      <c r="I75" s="115"/>
      <c r="J75" s="17" t="s">
        <v>269</v>
      </c>
      <c r="K75" s="15" t="s">
        <v>316</v>
      </c>
      <c r="L75" s="31" t="s">
        <v>266</v>
      </c>
      <c r="M75" s="100"/>
      <c r="N75" s="104"/>
      <c r="O75" s="31" t="s">
        <v>266</v>
      </c>
      <c r="P75" s="100"/>
      <c r="Q75" s="104"/>
      <c r="R75" s="31" t="s">
        <v>266</v>
      </c>
      <c r="S75" s="100"/>
      <c r="T75" s="104"/>
      <c r="U75" s="31"/>
      <c r="V75" s="100"/>
      <c r="W75" s="104"/>
      <c r="X75" s="186"/>
      <c r="Y75" s="177"/>
    </row>
    <row r="76" spans="1:25" ht="43.2" x14ac:dyDescent="0.3">
      <c r="A76" s="162"/>
      <c r="B76" s="163"/>
      <c r="C76" s="164"/>
      <c r="D76" s="165"/>
      <c r="E76" s="165"/>
      <c r="F76" s="91"/>
      <c r="G76" s="91"/>
      <c r="H76" s="91"/>
      <c r="I76" s="136"/>
      <c r="J76" s="3" t="s">
        <v>270</v>
      </c>
      <c r="K76" s="15" t="s">
        <v>316</v>
      </c>
      <c r="L76" s="31">
        <v>0</v>
      </c>
      <c r="M76" s="106"/>
      <c r="N76" s="105"/>
      <c r="O76" s="31" t="s">
        <v>371</v>
      </c>
      <c r="P76" s="106"/>
      <c r="Q76" s="105"/>
      <c r="R76" s="31">
        <v>0</v>
      </c>
      <c r="S76" s="106"/>
      <c r="T76" s="105"/>
      <c r="U76" s="31"/>
      <c r="V76" s="106"/>
      <c r="W76" s="105"/>
      <c r="X76" s="186"/>
      <c r="Y76" s="177"/>
    </row>
    <row r="77" spans="1:25" ht="57.6" x14ac:dyDescent="0.3">
      <c r="A77" s="162"/>
      <c r="B77" s="163"/>
      <c r="C77" s="164"/>
      <c r="D77" s="165"/>
      <c r="E77" s="165"/>
      <c r="F77" s="3" t="s">
        <v>132</v>
      </c>
      <c r="G77" s="20" t="s">
        <v>119</v>
      </c>
      <c r="H77" s="3" t="s">
        <v>201</v>
      </c>
      <c r="I77" s="38">
        <v>15000</v>
      </c>
      <c r="J77" s="3" t="s">
        <v>210</v>
      </c>
      <c r="K77" s="3" t="s">
        <v>211</v>
      </c>
      <c r="L77" s="29"/>
      <c r="M77" s="26" t="s">
        <v>319</v>
      </c>
      <c r="N77" s="49">
        <v>0</v>
      </c>
      <c r="O77" s="29"/>
      <c r="P77" s="26" t="s">
        <v>319</v>
      </c>
      <c r="Q77" s="49">
        <v>0</v>
      </c>
      <c r="R77" s="29"/>
      <c r="S77" s="26" t="s">
        <v>319</v>
      </c>
      <c r="T77" s="49">
        <v>0</v>
      </c>
      <c r="U77" s="26"/>
      <c r="V77" s="49"/>
      <c r="W77" s="49"/>
      <c r="X77" s="187"/>
      <c r="Y77" s="178"/>
    </row>
    <row r="78" spans="1:25" ht="114.6" customHeight="1" x14ac:dyDescent="0.3">
      <c r="A78" s="162"/>
      <c r="B78" s="163"/>
      <c r="C78" s="6" t="s">
        <v>69</v>
      </c>
      <c r="D78" s="12" t="s">
        <v>70</v>
      </c>
      <c r="E78" s="12" t="s">
        <v>135</v>
      </c>
      <c r="F78" s="34" t="s">
        <v>157</v>
      </c>
      <c r="G78" s="35" t="s">
        <v>293</v>
      </c>
      <c r="H78" s="35" t="s">
        <v>293</v>
      </c>
      <c r="I78" s="45">
        <v>0</v>
      </c>
      <c r="J78" s="35" t="s">
        <v>293</v>
      </c>
      <c r="K78" s="36" t="s">
        <v>293</v>
      </c>
      <c r="L78" s="37" t="s">
        <v>293</v>
      </c>
      <c r="M78" s="26" t="s">
        <v>373</v>
      </c>
      <c r="N78" s="48"/>
      <c r="O78" s="37" t="s">
        <v>293</v>
      </c>
      <c r="P78" s="26" t="s">
        <v>373</v>
      </c>
      <c r="Q78" s="48"/>
      <c r="R78" s="37" t="s">
        <v>293</v>
      </c>
      <c r="S78" s="26" t="s">
        <v>373</v>
      </c>
      <c r="T78" s="48"/>
      <c r="U78" s="30"/>
      <c r="V78" s="26"/>
      <c r="W78" s="48"/>
      <c r="X78" s="30"/>
      <c r="Y78" s="26"/>
    </row>
    <row r="79" spans="1:25" ht="100.8" x14ac:dyDescent="0.3">
      <c r="A79" s="162"/>
      <c r="B79" s="163" t="s">
        <v>71</v>
      </c>
      <c r="C79" s="164" t="s">
        <v>72</v>
      </c>
      <c r="D79" s="166" t="s">
        <v>73</v>
      </c>
      <c r="E79" s="165" t="s">
        <v>136</v>
      </c>
      <c r="F79" s="3" t="s">
        <v>294</v>
      </c>
      <c r="G79" s="20" t="s">
        <v>298</v>
      </c>
      <c r="H79" s="3" t="s">
        <v>212</v>
      </c>
      <c r="I79" s="38">
        <v>0</v>
      </c>
      <c r="J79" s="3" t="s">
        <v>214</v>
      </c>
      <c r="K79" s="3" t="s">
        <v>213</v>
      </c>
      <c r="L79" s="29" t="s">
        <v>273</v>
      </c>
      <c r="M79" s="26" t="s">
        <v>322</v>
      </c>
      <c r="N79" s="48"/>
      <c r="O79" s="29"/>
      <c r="P79" s="26" t="s">
        <v>322</v>
      </c>
      <c r="Q79" s="48"/>
      <c r="R79" s="29"/>
      <c r="S79" s="26" t="s">
        <v>322</v>
      </c>
      <c r="T79" s="48"/>
      <c r="U79" s="29"/>
      <c r="V79" s="26"/>
      <c r="W79" s="48"/>
      <c r="X79" s="173"/>
      <c r="Y79" s="176"/>
    </row>
    <row r="80" spans="1:25" ht="72" x14ac:dyDescent="0.3">
      <c r="A80" s="162"/>
      <c r="B80" s="163"/>
      <c r="C80" s="164"/>
      <c r="D80" s="166"/>
      <c r="E80" s="165"/>
      <c r="F80" s="3" t="s">
        <v>26</v>
      </c>
      <c r="G80" s="20" t="s">
        <v>117</v>
      </c>
      <c r="H80" s="3" t="s">
        <v>203</v>
      </c>
      <c r="I80" s="46" t="s">
        <v>314</v>
      </c>
      <c r="J80" s="3" t="s">
        <v>158</v>
      </c>
      <c r="K80" s="17" t="s">
        <v>215</v>
      </c>
      <c r="L80" s="29"/>
      <c r="M80" s="26" t="s">
        <v>319</v>
      </c>
      <c r="N80" s="48"/>
      <c r="O80" s="29" t="s">
        <v>256</v>
      </c>
      <c r="P80" s="26" t="s">
        <v>320</v>
      </c>
      <c r="Q80" s="48"/>
      <c r="R80" s="29" t="s">
        <v>362</v>
      </c>
      <c r="S80" s="26" t="s">
        <v>322</v>
      </c>
      <c r="T80" s="48"/>
      <c r="U80" s="29"/>
      <c r="V80" s="26"/>
      <c r="W80" s="48"/>
      <c r="X80" s="174"/>
      <c r="Y80" s="177"/>
    </row>
    <row r="81" spans="1:25" ht="28.8" x14ac:dyDescent="0.3">
      <c r="A81" s="162"/>
      <c r="B81" s="163"/>
      <c r="C81" s="164"/>
      <c r="D81" s="166"/>
      <c r="E81" s="165"/>
      <c r="F81" s="3" t="s">
        <v>133</v>
      </c>
      <c r="G81" s="20" t="s">
        <v>119</v>
      </c>
      <c r="H81" s="3" t="s">
        <v>201</v>
      </c>
      <c r="I81" s="38" t="s">
        <v>311</v>
      </c>
      <c r="J81" s="3" t="s">
        <v>158</v>
      </c>
      <c r="K81" s="3" t="s">
        <v>221</v>
      </c>
      <c r="L81" s="29"/>
      <c r="M81" s="27" t="s">
        <v>319</v>
      </c>
      <c r="N81" s="48"/>
      <c r="O81" s="29"/>
      <c r="P81" s="27" t="s">
        <v>319</v>
      </c>
      <c r="Q81" s="48"/>
      <c r="R81" s="29" t="s">
        <v>372</v>
      </c>
      <c r="S81" s="27" t="s">
        <v>320</v>
      </c>
      <c r="T81" s="48"/>
      <c r="U81" s="29"/>
      <c r="V81" s="27"/>
      <c r="W81" s="48"/>
      <c r="X81" s="175"/>
      <c r="Y81" s="178"/>
    </row>
    <row r="82" spans="1:25" ht="53.25" customHeight="1" x14ac:dyDescent="0.3">
      <c r="A82" s="162"/>
      <c r="B82" s="163"/>
      <c r="C82" s="168" t="s">
        <v>75</v>
      </c>
      <c r="D82" s="170" t="s">
        <v>76</v>
      </c>
      <c r="E82" s="170" t="s">
        <v>136</v>
      </c>
      <c r="F82" s="91" t="s">
        <v>140</v>
      </c>
      <c r="G82" s="91" t="s">
        <v>119</v>
      </c>
      <c r="H82" s="91" t="s">
        <v>222</v>
      </c>
      <c r="I82" s="111">
        <v>55000</v>
      </c>
      <c r="J82" s="3" t="s">
        <v>193</v>
      </c>
      <c r="K82" s="3">
        <v>20</v>
      </c>
      <c r="L82" s="29"/>
      <c r="M82" s="132" t="s">
        <v>319</v>
      </c>
      <c r="N82" s="109">
        <v>0</v>
      </c>
      <c r="O82" s="29"/>
      <c r="P82" s="132" t="s">
        <v>319</v>
      </c>
      <c r="Q82" s="109">
        <v>0</v>
      </c>
      <c r="R82" s="29"/>
      <c r="S82" s="132" t="s">
        <v>319</v>
      </c>
      <c r="T82" s="109">
        <v>0</v>
      </c>
      <c r="U82" s="29"/>
      <c r="V82" s="132"/>
      <c r="W82" s="109"/>
      <c r="X82" s="173"/>
      <c r="Y82" s="190"/>
    </row>
    <row r="83" spans="1:25" ht="48" customHeight="1" x14ac:dyDescent="0.3">
      <c r="A83" s="162"/>
      <c r="B83" s="163"/>
      <c r="C83" s="169"/>
      <c r="D83" s="171"/>
      <c r="E83" s="171"/>
      <c r="F83" s="91"/>
      <c r="G83" s="91"/>
      <c r="H83" s="91"/>
      <c r="I83" s="144"/>
      <c r="J83" s="3" t="s">
        <v>194</v>
      </c>
      <c r="K83" s="3">
        <v>15</v>
      </c>
      <c r="L83" s="29"/>
      <c r="M83" s="133"/>
      <c r="N83" s="134"/>
      <c r="O83" s="29"/>
      <c r="P83" s="133"/>
      <c r="Q83" s="134"/>
      <c r="R83" s="29"/>
      <c r="S83" s="133"/>
      <c r="T83" s="134"/>
      <c r="U83" s="29"/>
      <c r="V83" s="133"/>
      <c r="W83" s="134"/>
      <c r="X83" s="174"/>
      <c r="Y83" s="191"/>
    </row>
    <row r="84" spans="1:25" ht="48" customHeight="1" x14ac:dyDescent="0.3">
      <c r="A84" s="162"/>
      <c r="B84" s="163"/>
      <c r="C84" s="126"/>
      <c r="D84" s="126"/>
      <c r="E84" s="126"/>
      <c r="F84" s="58" t="s">
        <v>133</v>
      </c>
      <c r="G84" s="58" t="s">
        <v>119</v>
      </c>
      <c r="H84" s="58" t="s">
        <v>201</v>
      </c>
      <c r="I84" s="38">
        <v>65000</v>
      </c>
      <c r="J84" s="58" t="s">
        <v>158</v>
      </c>
      <c r="K84" s="58" t="s">
        <v>221</v>
      </c>
      <c r="L84" s="29"/>
      <c r="M84" s="27" t="s">
        <v>319</v>
      </c>
      <c r="N84" s="50">
        <v>0</v>
      </c>
      <c r="O84" s="29"/>
      <c r="P84" s="27" t="s">
        <v>319</v>
      </c>
      <c r="Q84" s="50"/>
      <c r="R84" s="29" t="s">
        <v>372</v>
      </c>
      <c r="S84" s="27" t="s">
        <v>320</v>
      </c>
      <c r="T84" s="50">
        <f>4740/1.2</f>
        <v>3950</v>
      </c>
      <c r="U84" s="29"/>
      <c r="V84" s="27"/>
      <c r="W84" s="50"/>
      <c r="X84" s="183"/>
      <c r="Y84" s="192"/>
    </row>
    <row r="85" spans="1:25" ht="28.8" x14ac:dyDescent="0.3">
      <c r="A85" s="162"/>
      <c r="B85" s="163"/>
      <c r="C85" s="126"/>
      <c r="D85" s="126"/>
      <c r="E85" s="126"/>
      <c r="F85" s="82" t="s">
        <v>341</v>
      </c>
      <c r="G85" s="82" t="s">
        <v>119</v>
      </c>
      <c r="H85" s="82" t="s">
        <v>342</v>
      </c>
      <c r="I85" s="84">
        <v>41600</v>
      </c>
      <c r="J85" s="58" t="s">
        <v>343</v>
      </c>
      <c r="K85" s="58">
        <v>45</v>
      </c>
      <c r="L85" s="29"/>
      <c r="M85" s="107" t="s">
        <v>319</v>
      </c>
      <c r="N85" s="109">
        <v>0</v>
      </c>
      <c r="O85" s="29"/>
      <c r="P85" s="107" t="s">
        <v>319</v>
      </c>
      <c r="Q85" s="109">
        <v>0</v>
      </c>
      <c r="R85" s="29"/>
      <c r="S85" s="107" t="s">
        <v>319</v>
      </c>
      <c r="T85" s="109">
        <v>0</v>
      </c>
      <c r="U85" s="29"/>
      <c r="V85" s="107"/>
      <c r="W85" s="109"/>
      <c r="X85" s="183"/>
      <c r="Y85" s="192"/>
    </row>
    <row r="86" spans="1:25" ht="43.2" x14ac:dyDescent="0.3">
      <c r="A86" s="162"/>
      <c r="B86" s="163"/>
      <c r="C86" s="126"/>
      <c r="D86" s="126"/>
      <c r="E86" s="126"/>
      <c r="F86" s="83"/>
      <c r="G86" s="83"/>
      <c r="H86" s="83"/>
      <c r="I86" s="83"/>
      <c r="J86" s="58" t="s">
        <v>344</v>
      </c>
      <c r="K86" s="58">
        <v>45</v>
      </c>
      <c r="L86" s="29"/>
      <c r="M86" s="108"/>
      <c r="N86" s="110"/>
      <c r="O86" s="29"/>
      <c r="P86" s="108"/>
      <c r="Q86" s="110"/>
      <c r="R86" s="29"/>
      <c r="S86" s="108"/>
      <c r="T86" s="110"/>
      <c r="U86" s="29"/>
      <c r="V86" s="108"/>
      <c r="W86" s="110"/>
      <c r="X86" s="182"/>
      <c r="Y86" s="193"/>
    </row>
    <row r="87" spans="1:25" ht="43.2" x14ac:dyDescent="0.3">
      <c r="A87" s="162"/>
      <c r="B87" s="163"/>
      <c r="C87" s="83"/>
      <c r="D87" s="83"/>
      <c r="E87" s="83"/>
      <c r="F87" s="58" t="s">
        <v>345</v>
      </c>
      <c r="G87" s="58" t="s">
        <v>119</v>
      </c>
      <c r="H87" s="58" t="s">
        <v>206</v>
      </c>
      <c r="I87" s="46">
        <v>59400</v>
      </c>
      <c r="J87" s="58" t="s">
        <v>346</v>
      </c>
      <c r="K87" s="58" t="s">
        <v>347</v>
      </c>
      <c r="L87" s="29"/>
      <c r="M87" s="26" t="s">
        <v>319</v>
      </c>
      <c r="N87" s="50">
        <v>0</v>
      </c>
      <c r="O87" s="30"/>
      <c r="P87" s="26" t="s">
        <v>319</v>
      </c>
      <c r="Q87" s="50">
        <v>0</v>
      </c>
      <c r="R87" s="30" t="s">
        <v>360</v>
      </c>
      <c r="S87" s="26" t="s">
        <v>320</v>
      </c>
      <c r="T87" s="76">
        <v>6164</v>
      </c>
      <c r="U87" s="30"/>
      <c r="V87" s="26"/>
      <c r="W87" s="50"/>
      <c r="X87" s="69"/>
      <c r="Y87" s="70"/>
    </row>
    <row r="88" spans="1:25" ht="115.2" x14ac:dyDescent="0.3">
      <c r="A88" s="162"/>
      <c r="B88" s="163"/>
      <c r="C88" s="10" t="s">
        <v>77</v>
      </c>
      <c r="D88" s="12" t="s">
        <v>78</v>
      </c>
      <c r="E88" s="12" t="s">
        <v>136</v>
      </c>
      <c r="F88" s="19" t="s">
        <v>99</v>
      </c>
      <c r="G88" s="20" t="s">
        <v>117</v>
      </c>
      <c r="H88" s="3" t="s">
        <v>201</v>
      </c>
      <c r="I88" s="46" t="s">
        <v>313</v>
      </c>
      <c r="J88" s="3" t="s">
        <v>158</v>
      </c>
      <c r="K88" s="3" t="s">
        <v>218</v>
      </c>
      <c r="L88" s="29"/>
      <c r="M88" s="26" t="s">
        <v>319</v>
      </c>
      <c r="N88" s="48"/>
      <c r="O88" s="29" t="s">
        <v>275</v>
      </c>
      <c r="P88" s="26" t="s">
        <v>322</v>
      </c>
      <c r="Q88" s="48"/>
      <c r="R88" s="29"/>
      <c r="S88" s="26" t="s">
        <v>322</v>
      </c>
      <c r="T88" s="48"/>
      <c r="U88" s="29"/>
      <c r="V88" s="26"/>
      <c r="W88" s="48"/>
      <c r="X88" s="29"/>
      <c r="Y88" s="26"/>
    </row>
    <row r="89" spans="1:25" ht="57.6" x14ac:dyDescent="0.3">
      <c r="A89" s="162"/>
      <c r="B89" s="163"/>
      <c r="C89" s="10" t="s">
        <v>79</v>
      </c>
      <c r="D89" s="12" t="s">
        <v>80</v>
      </c>
      <c r="E89" s="12" t="s">
        <v>136</v>
      </c>
      <c r="F89" s="34" t="s">
        <v>157</v>
      </c>
      <c r="G89" s="35" t="s">
        <v>293</v>
      </c>
      <c r="H89" s="35" t="s">
        <v>293</v>
      </c>
      <c r="I89" s="45">
        <v>0</v>
      </c>
      <c r="J89" s="35" t="s">
        <v>293</v>
      </c>
      <c r="K89" s="36" t="s">
        <v>293</v>
      </c>
      <c r="L89" s="37" t="s">
        <v>293</v>
      </c>
      <c r="M89" s="26" t="s">
        <v>373</v>
      </c>
      <c r="N89" s="48"/>
      <c r="O89" s="37" t="s">
        <v>293</v>
      </c>
      <c r="P89" s="26" t="s">
        <v>373</v>
      </c>
      <c r="Q89" s="48"/>
      <c r="R89" s="37" t="s">
        <v>293</v>
      </c>
      <c r="S89" s="26" t="s">
        <v>373</v>
      </c>
      <c r="T89" s="48"/>
      <c r="U89" s="30"/>
      <c r="V89" s="26"/>
      <c r="W89" s="48"/>
      <c r="X89" s="30"/>
      <c r="Y89" s="26"/>
    </row>
    <row r="90" spans="1:25" ht="59.25" customHeight="1" x14ac:dyDescent="0.3">
      <c r="A90" s="162"/>
      <c r="B90" s="163" t="s">
        <v>81</v>
      </c>
      <c r="C90" s="168" t="s">
        <v>82</v>
      </c>
      <c r="D90" s="167" t="s">
        <v>83</v>
      </c>
      <c r="E90" s="170" t="s">
        <v>135</v>
      </c>
      <c r="F90" s="3" t="s">
        <v>144</v>
      </c>
      <c r="G90" s="20" t="s">
        <v>118</v>
      </c>
      <c r="H90" s="3" t="s">
        <v>223</v>
      </c>
      <c r="I90" s="38">
        <v>0</v>
      </c>
      <c r="J90" s="3" t="s">
        <v>378</v>
      </c>
      <c r="K90" s="15" t="s">
        <v>316</v>
      </c>
      <c r="L90" s="30"/>
      <c r="M90" s="26" t="s">
        <v>373</v>
      </c>
      <c r="N90" s="48"/>
      <c r="O90" s="30"/>
      <c r="P90" s="26" t="s">
        <v>373</v>
      </c>
      <c r="Q90" s="48"/>
      <c r="R90" s="30"/>
      <c r="S90" s="26" t="s">
        <v>373</v>
      </c>
      <c r="T90" s="48"/>
      <c r="U90" s="30"/>
      <c r="V90" s="26"/>
      <c r="W90" s="48"/>
      <c r="X90" s="30"/>
      <c r="Y90" s="26"/>
    </row>
    <row r="91" spans="1:25" ht="59.25" customHeight="1" x14ac:dyDescent="0.3">
      <c r="A91" s="162"/>
      <c r="B91" s="163"/>
      <c r="C91" s="83"/>
      <c r="D91" s="87"/>
      <c r="E91" s="83"/>
      <c r="F91" s="58" t="s">
        <v>132</v>
      </c>
      <c r="G91" s="58" t="s">
        <v>119</v>
      </c>
      <c r="H91" s="58" t="s">
        <v>201</v>
      </c>
      <c r="I91" s="38" t="s">
        <v>309</v>
      </c>
      <c r="J91" s="58" t="s">
        <v>210</v>
      </c>
      <c r="K91" s="58" t="s">
        <v>211</v>
      </c>
      <c r="L91" s="29"/>
      <c r="M91" s="26" t="s">
        <v>319</v>
      </c>
      <c r="N91" s="48"/>
      <c r="O91" s="29"/>
      <c r="P91" s="26" t="s">
        <v>319</v>
      </c>
      <c r="Q91" s="48"/>
      <c r="R91" s="29"/>
      <c r="S91" s="26" t="s">
        <v>319</v>
      </c>
      <c r="T91" s="48"/>
      <c r="U91" s="29"/>
      <c r="V91" s="26"/>
      <c r="W91" s="48"/>
      <c r="X91" s="30"/>
      <c r="Y91" s="26"/>
    </row>
    <row r="92" spans="1:25" ht="99" customHeight="1" x14ac:dyDescent="0.3">
      <c r="A92" s="162"/>
      <c r="B92" s="163"/>
      <c r="C92" s="6" t="s">
        <v>84</v>
      </c>
      <c r="D92" s="12" t="s">
        <v>85</v>
      </c>
      <c r="E92" s="11" t="s">
        <v>135</v>
      </c>
      <c r="F92" s="3" t="s">
        <v>132</v>
      </c>
      <c r="G92" s="20" t="s">
        <v>119</v>
      </c>
      <c r="H92" s="3" t="s">
        <v>201</v>
      </c>
      <c r="I92" s="38" t="s">
        <v>309</v>
      </c>
      <c r="J92" s="3" t="s">
        <v>210</v>
      </c>
      <c r="K92" s="3" t="s">
        <v>211</v>
      </c>
      <c r="L92" s="29"/>
      <c r="M92" s="26" t="s">
        <v>319</v>
      </c>
      <c r="N92" s="48"/>
      <c r="O92" s="29"/>
      <c r="P92" s="26" t="s">
        <v>319</v>
      </c>
      <c r="Q92" s="48"/>
      <c r="R92" s="29"/>
      <c r="S92" s="26" t="s">
        <v>319</v>
      </c>
      <c r="T92" s="48"/>
      <c r="U92" s="29"/>
      <c r="V92" s="26"/>
      <c r="W92" s="48"/>
      <c r="X92" s="29"/>
      <c r="Y92" s="26"/>
    </row>
    <row r="93" spans="1:25" ht="72" x14ac:dyDescent="0.3">
      <c r="A93" s="98" t="s">
        <v>86</v>
      </c>
      <c r="B93" s="97" t="s">
        <v>87</v>
      </c>
      <c r="C93" s="96" t="s">
        <v>88</v>
      </c>
      <c r="D93" s="94" t="s">
        <v>89</v>
      </c>
      <c r="E93" s="94" t="s">
        <v>135</v>
      </c>
      <c r="F93" s="58" t="s">
        <v>295</v>
      </c>
      <c r="G93" s="58" t="s">
        <v>117</v>
      </c>
      <c r="H93" s="58" t="s">
        <v>201</v>
      </c>
      <c r="I93" s="46" t="s">
        <v>315</v>
      </c>
      <c r="J93" s="16" t="s">
        <v>224</v>
      </c>
      <c r="K93" s="16" t="s">
        <v>375</v>
      </c>
      <c r="L93" s="30"/>
      <c r="M93" s="28" t="s">
        <v>319</v>
      </c>
      <c r="N93" s="51"/>
      <c r="O93" s="30" t="s">
        <v>276</v>
      </c>
      <c r="P93" s="28" t="s">
        <v>320</v>
      </c>
      <c r="Q93" s="51"/>
      <c r="R93" s="30" t="s">
        <v>374</v>
      </c>
      <c r="S93" s="28" t="s">
        <v>322</v>
      </c>
      <c r="T93" s="51"/>
      <c r="U93" s="30"/>
      <c r="V93" s="28"/>
      <c r="W93" s="51"/>
      <c r="X93" s="188"/>
      <c r="Y93" s="80"/>
    </row>
    <row r="94" spans="1:25" ht="57.6" x14ac:dyDescent="0.3">
      <c r="A94" s="98"/>
      <c r="B94" s="97"/>
      <c r="C94" s="96"/>
      <c r="D94" s="94"/>
      <c r="E94" s="94"/>
      <c r="F94" s="58" t="s">
        <v>132</v>
      </c>
      <c r="G94" s="58" t="s">
        <v>119</v>
      </c>
      <c r="H94" s="58" t="s">
        <v>201</v>
      </c>
      <c r="I94" s="38" t="s">
        <v>309</v>
      </c>
      <c r="J94" s="58" t="s">
        <v>210</v>
      </c>
      <c r="K94" s="58" t="s">
        <v>211</v>
      </c>
      <c r="L94" s="29"/>
      <c r="M94" s="28" t="s">
        <v>319</v>
      </c>
      <c r="N94" s="51"/>
      <c r="O94" s="29"/>
      <c r="P94" s="28" t="s">
        <v>319</v>
      </c>
      <c r="Q94" s="51"/>
      <c r="R94" s="29"/>
      <c r="S94" s="28" t="s">
        <v>319</v>
      </c>
      <c r="T94" s="51"/>
      <c r="U94" s="29"/>
      <c r="V94" s="28"/>
      <c r="W94" s="51"/>
      <c r="X94" s="188"/>
      <c r="Y94" s="80"/>
    </row>
    <row r="95" spans="1:25" ht="57.6" x14ac:dyDescent="0.3">
      <c r="A95" s="98"/>
      <c r="B95" s="97"/>
      <c r="C95" s="96"/>
      <c r="D95" s="94"/>
      <c r="E95" s="94"/>
      <c r="F95" s="58" t="s">
        <v>147</v>
      </c>
      <c r="G95" s="58" t="s">
        <v>118</v>
      </c>
      <c r="H95" s="58" t="s">
        <v>226</v>
      </c>
      <c r="I95" s="38">
        <v>0</v>
      </c>
      <c r="J95" s="58" t="s">
        <v>379</v>
      </c>
      <c r="K95" s="15" t="s">
        <v>316</v>
      </c>
      <c r="L95" s="30"/>
      <c r="M95" s="28" t="s">
        <v>373</v>
      </c>
      <c r="N95" s="51"/>
      <c r="O95" s="30"/>
      <c r="P95" s="28" t="s">
        <v>373</v>
      </c>
      <c r="Q95" s="51"/>
      <c r="R95" s="30"/>
      <c r="S95" s="28" t="s">
        <v>373</v>
      </c>
      <c r="T95" s="51"/>
      <c r="U95" s="30"/>
      <c r="V95" s="28"/>
      <c r="W95" s="51"/>
      <c r="X95" s="188"/>
      <c r="Y95" s="80"/>
    </row>
    <row r="96" spans="1:25" ht="87.6" customHeight="1" x14ac:dyDescent="0.3">
      <c r="A96" s="98"/>
      <c r="B96" s="97"/>
      <c r="C96" s="96" t="s">
        <v>90</v>
      </c>
      <c r="D96" s="94" t="s">
        <v>91</v>
      </c>
      <c r="E96" s="94" t="s">
        <v>135</v>
      </c>
      <c r="F96" s="59" t="s">
        <v>146</v>
      </c>
      <c r="G96" s="58" t="s">
        <v>118</v>
      </c>
      <c r="H96" s="59" t="s">
        <v>227</v>
      </c>
      <c r="I96" s="40">
        <v>0</v>
      </c>
      <c r="J96" s="59" t="s">
        <v>380</v>
      </c>
      <c r="K96" s="15" t="s">
        <v>248</v>
      </c>
      <c r="L96" s="30"/>
      <c r="M96" s="28" t="s">
        <v>319</v>
      </c>
      <c r="N96" s="51"/>
      <c r="O96" s="30"/>
      <c r="P96" s="28" t="s">
        <v>319</v>
      </c>
      <c r="Q96" s="51"/>
      <c r="R96" s="30" t="s">
        <v>376</v>
      </c>
      <c r="S96" s="28" t="s">
        <v>321</v>
      </c>
      <c r="T96" s="51"/>
      <c r="U96" s="30"/>
      <c r="V96" s="28"/>
      <c r="W96" s="51"/>
      <c r="X96" s="188"/>
      <c r="Y96" s="80"/>
    </row>
    <row r="97" spans="1:25" ht="87" customHeight="1" x14ac:dyDescent="0.3">
      <c r="A97" s="98"/>
      <c r="B97" s="97"/>
      <c r="C97" s="96"/>
      <c r="D97" s="94"/>
      <c r="E97" s="94"/>
      <c r="F97" s="59" t="s">
        <v>148</v>
      </c>
      <c r="G97" s="58" t="s">
        <v>118</v>
      </c>
      <c r="H97" s="59" t="s">
        <v>223</v>
      </c>
      <c r="I97" s="40">
        <v>0</v>
      </c>
      <c r="J97" s="59" t="s">
        <v>381</v>
      </c>
      <c r="K97" s="15" t="s">
        <v>316</v>
      </c>
      <c r="L97" s="30"/>
      <c r="M97" s="28" t="s">
        <v>373</v>
      </c>
      <c r="N97" s="51"/>
      <c r="O97" s="30"/>
      <c r="P97" s="28" t="s">
        <v>373</v>
      </c>
      <c r="Q97" s="51"/>
      <c r="R97" s="30"/>
      <c r="S97" s="28" t="s">
        <v>373</v>
      </c>
      <c r="T97" s="51"/>
      <c r="U97" s="30"/>
      <c r="V97" s="28"/>
      <c r="W97" s="51"/>
      <c r="X97" s="188"/>
      <c r="Y97" s="80"/>
    </row>
    <row r="98" spans="1:25" ht="93.6" customHeight="1" x14ac:dyDescent="0.3">
      <c r="A98" s="98"/>
      <c r="B98" s="97"/>
      <c r="C98" s="96" t="s">
        <v>92</v>
      </c>
      <c r="D98" s="94" t="s">
        <v>93</v>
      </c>
      <c r="E98" s="94" t="s">
        <v>135</v>
      </c>
      <c r="F98" s="58" t="s">
        <v>295</v>
      </c>
      <c r="G98" s="58" t="s">
        <v>117</v>
      </c>
      <c r="H98" s="58" t="s">
        <v>201</v>
      </c>
      <c r="I98" s="46" t="s">
        <v>315</v>
      </c>
      <c r="J98" s="59" t="s">
        <v>228</v>
      </c>
      <c r="K98" s="59" t="s">
        <v>229</v>
      </c>
      <c r="L98" s="7"/>
      <c r="M98" s="28" t="s">
        <v>319</v>
      </c>
      <c r="N98" s="51"/>
      <c r="O98" s="30" t="s">
        <v>251</v>
      </c>
      <c r="P98" s="28" t="s">
        <v>320</v>
      </c>
      <c r="Q98" s="51"/>
      <c r="R98" s="30" t="s">
        <v>382</v>
      </c>
      <c r="S98" s="28" t="s">
        <v>321</v>
      </c>
      <c r="T98" s="51"/>
      <c r="U98" s="30"/>
      <c r="V98" s="28"/>
      <c r="W98" s="51"/>
      <c r="X98" s="80"/>
      <c r="Y98" s="80"/>
    </row>
    <row r="99" spans="1:25" ht="65.25" customHeight="1" x14ac:dyDescent="0.3">
      <c r="A99" s="98"/>
      <c r="B99" s="97"/>
      <c r="C99" s="96"/>
      <c r="D99" s="94"/>
      <c r="E99" s="94"/>
      <c r="F99" s="90" t="s">
        <v>141</v>
      </c>
      <c r="G99" s="91" t="s">
        <v>119</v>
      </c>
      <c r="H99" s="90" t="s">
        <v>201</v>
      </c>
      <c r="I99" s="92" t="s">
        <v>315</v>
      </c>
      <c r="J99" s="59" t="s">
        <v>158</v>
      </c>
      <c r="K99" s="59" t="s">
        <v>230</v>
      </c>
      <c r="L99" s="7"/>
      <c r="M99" s="89" t="s">
        <v>319</v>
      </c>
      <c r="N99" s="88"/>
      <c r="O99" s="7"/>
      <c r="P99" s="89" t="s">
        <v>319</v>
      </c>
      <c r="Q99" s="88"/>
      <c r="R99" s="7"/>
      <c r="S99" s="89" t="s">
        <v>319</v>
      </c>
      <c r="T99" s="88"/>
      <c r="U99" s="7"/>
      <c r="V99" s="89"/>
      <c r="W99" s="88"/>
      <c r="X99" s="80"/>
      <c r="Y99" s="80"/>
    </row>
    <row r="100" spans="1:25" x14ac:dyDescent="0.3">
      <c r="A100" s="98"/>
      <c r="B100" s="97"/>
      <c r="C100" s="96"/>
      <c r="D100" s="94"/>
      <c r="E100" s="94"/>
      <c r="F100" s="90"/>
      <c r="G100" s="91"/>
      <c r="H100" s="90"/>
      <c r="I100" s="92"/>
      <c r="J100" s="59" t="s">
        <v>231</v>
      </c>
      <c r="K100" s="59" t="s">
        <v>232</v>
      </c>
      <c r="L100" s="7"/>
      <c r="M100" s="89"/>
      <c r="N100" s="88"/>
      <c r="O100" s="7"/>
      <c r="P100" s="89"/>
      <c r="Q100" s="88"/>
      <c r="R100" s="7"/>
      <c r="S100" s="89"/>
      <c r="T100" s="88"/>
      <c r="U100" s="7"/>
      <c r="V100" s="89"/>
      <c r="W100" s="88"/>
      <c r="X100" s="80"/>
      <c r="Y100" s="80"/>
    </row>
    <row r="101" spans="1:25" ht="30" customHeight="1" x14ac:dyDescent="0.3">
      <c r="A101" s="98"/>
      <c r="B101" s="97"/>
      <c r="C101" s="96"/>
      <c r="D101" s="94"/>
      <c r="E101" s="94"/>
      <c r="F101" s="90" t="s">
        <v>142</v>
      </c>
      <c r="G101" s="91" t="s">
        <v>119</v>
      </c>
      <c r="H101" s="90" t="s">
        <v>206</v>
      </c>
      <c r="I101" s="92">
        <v>35920</v>
      </c>
      <c r="J101" s="59" t="s">
        <v>233</v>
      </c>
      <c r="K101" s="59">
        <v>8</v>
      </c>
      <c r="L101" s="7"/>
      <c r="M101" s="89" t="s">
        <v>319</v>
      </c>
      <c r="N101" s="93">
        <v>0</v>
      </c>
      <c r="O101" s="7"/>
      <c r="P101" s="89" t="s">
        <v>319</v>
      </c>
      <c r="Q101" s="93">
        <v>0</v>
      </c>
      <c r="R101" s="7" t="s">
        <v>383</v>
      </c>
      <c r="S101" s="89" t="s">
        <v>320</v>
      </c>
      <c r="T101" s="131">
        <v>13176</v>
      </c>
      <c r="U101" s="7"/>
      <c r="V101" s="89"/>
      <c r="W101" s="93"/>
      <c r="X101" s="80"/>
      <c r="Y101" s="80"/>
    </row>
    <row r="102" spans="1:25" ht="28.8" x14ac:dyDescent="0.3">
      <c r="A102" s="98"/>
      <c r="B102" s="97"/>
      <c r="C102" s="96"/>
      <c r="D102" s="94"/>
      <c r="E102" s="94"/>
      <c r="F102" s="90"/>
      <c r="G102" s="91"/>
      <c r="H102" s="90"/>
      <c r="I102" s="92"/>
      <c r="J102" s="59" t="s">
        <v>234</v>
      </c>
      <c r="K102" s="59">
        <v>8</v>
      </c>
      <c r="L102" s="7"/>
      <c r="M102" s="89"/>
      <c r="N102" s="93"/>
      <c r="O102" s="7"/>
      <c r="P102" s="89"/>
      <c r="Q102" s="93"/>
      <c r="R102" s="7" t="s">
        <v>384</v>
      </c>
      <c r="S102" s="89"/>
      <c r="T102" s="131"/>
      <c r="U102" s="7"/>
      <c r="V102" s="89"/>
      <c r="W102" s="93"/>
      <c r="X102" s="80"/>
      <c r="Y102" s="80"/>
    </row>
    <row r="103" spans="1:25" x14ac:dyDescent="0.3">
      <c r="A103" s="98"/>
      <c r="B103" s="97"/>
      <c r="C103" s="96"/>
      <c r="D103" s="94"/>
      <c r="E103" s="94"/>
      <c r="F103" s="90" t="s">
        <v>143</v>
      </c>
      <c r="G103" s="91" t="s">
        <v>119</v>
      </c>
      <c r="H103" s="90" t="s">
        <v>235</v>
      </c>
      <c r="I103" s="92">
        <v>10000</v>
      </c>
      <c r="J103" s="59" t="s">
        <v>236</v>
      </c>
      <c r="K103" s="59" t="s">
        <v>218</v>
      </c>
      <c r="L103" s="7"/>
      <c r="M103" s="89" t="s">
        <v>319</v>
      </c>
      <c r="N103" s="93">
        <v>0</v>
      </c>
      <c r="O103" s="7"/>
      <c r="P103" s="89" t="s">
        <v>319</v>
      </c>
      <c r="Q103" s="93">
        <v>0</v>
      </c>
      <c r="R103" s="7"/>
      <c r="S103" s="89" t="s">
        <v>319</v>
      </c>
      <c r="T103" s="93"/>
      <c r="U103" s="7"/>
      <c r="V103" s="89"/>
      <c r="W103" s="93"/>
      <c r="X103" s="80"/>
      <c r="Y103" s="80"/>
    </row>
    <row r="104" spans="1:25" ht="28.8" x14ac:dyDescent="0.3">
      <c r="A104" s="98"/>
      <c r="B104" s="97"/>
      <c r="C104" s="96"/>
      <c r="D104" s="94"/>
      <c r="E104" s="94"/>
      <c r="F104" s="90"/>
      <c r="G104" s="91"/>
      <c r="H104" s="90"/>
      <c r="I104" s="92"/>
      <c r="J104" s="59" t="s">
        <v>238</v>
      </c>
      <c r="K104" s="59" t="s">
        <v>237</v>
      </c>
      <c r="L104" s="7"/>
      <c r="M104" s="89"/>
      <c r="N104" s="93"/>
      <c r="O104" s="7"/>
      <c r="P104" s="89"/>
      <c r="Q104" s="93"/>
      <c r="R104" s="7"/>
      <c r="S104" s="89"/>
      <c r="T104" s="93"/>
      <c r="U104" s="7"/>
      <c r="V104" s="89"/>
      <c r="W104" s="93"/>
      <c r="X104" s="80"/>
      <c r="Y104" s="80"/>
    </row>
    <row r="105" spans="1:25" ht="57.6" x14ac:dyDescent="0.3">
      <c r="A105" s="98"/>
      <c r="B105" s="97"/>
      <c r="C105" s="96" t="s">
        <v>94</v>
      </c>
      <c r="D105" s="94" t="s">
        <v>95</v>
      </c>
      <c r="E105" s="94" t="s">
        <v>135</v>
      </c>
      <c r="F105" s="59" t="s">
        <v>295</v>
      </c>
      <c r="G105" s="59" t="s">
        <v>117</v>
      </c>
      <c r="H105" s="58" t="s">
        <v>201</v>
      </c>
      <c r="I105" s="46">
        <v>110000</v>
      </c>
      <c r="J105" s="59" t="s">
        <v>228</v>
      </c>
      <c r="K105" s="59" t="s">
        <v>229</v>
      </c>
      <c r="L105" s="7"/>
      <c r="M105" s="28" t="s">
        <v>319</v>
      </c>
      <c r="N105" s="52">
        <v>0</v>
      </c>
      <c r="O105" s="30" t="s">
        <v>251</v>
      </c>
      <c r="P105" s="28" t="s">
        <v>320</v>
      </c>
      <c r="Q105" s="52">
        <v>14495</v>
      </c>
      <c r="R105" s="30" t="s">
        <v>382</v>
      </c>
      <c r="S105" s="28" t="s">
        <v>321</v>
      </c>
      <c r="T105" s="52">
        <f>135824/1.2</f>
        <v>113186.66666666667</v>
      </c>
      <c r="U105" s="30"/>
      <c r="V105" s="28"/>
      <c r="W105" s="52"/>
      <c r="X105" s="80"/>
      <c r="Y105" s="80"/>
    </row>
    <row r="106" spans="1:25" ht="57.6" x14ac:dyDescent="0.3">
      <c r="A106" s="98"/>
      <c r="B106" s="97"/>
      <c r="C106" s="96"/>
      <c r="D106" s="94"/>
      <c r="E106" s="94"/>
      <c r="F106" s="90" t="s">
        <v>141</v>
      </c>
      <c r="G106" s="91" t="s">
        <v>119</v>
      </c>
      <c r="H106" s="90" t="s">
        <v>201</v>
      </c>
      <c r="I106" s="92">
        <v>100000</v>
      </c>
      <c r="J106" s="59" t="s">
        <v>158</v>
      </c>
      <c r="K106" s="59" t="s">
        <v>230</v>
      </c>
      <c r="L106" s="7"/>
      <c r="M106" s="89" t="s">
        <v>319</v>
      </c>
      <c r="N106" s="93">
        <v>0</v>
      </c>
      <c r="O106" s="7"/>
      <c r="P106" s="89" t="s">
        <v>319</v>
      </c>
      <c r="Q106" s="93">
        <v>0</v>
      </c>
      <c r="R106" s="7"/>
      <c r="S106" s="89" t="s">
        <v>319</v>
      </c>
      <c r="T106" s="93"/>
      <c r="U106" s="7"/>
      <c r="V106" s="89"/>
      <c r="W106" s="93"/>
      <c r="X106" s="80"/>
      <c r="Y106" s="80"/>
    </row>
    <row r="107" spans="1:25" x14ac:dyDescent="0.3">
      <c r="A107" s="98"/>
      <c r="B107" s="97"/>
      <c r="C107" s="96"/>
      <c r="D107" s="94"/>
      <c r="E107" s="94"/>
      <c r="F107" s="90"/>
      <c r="G107" s="91"/>
      <c r="H107" s="90"/>
      <c r="I107" s="92"/>
      <c r="J107" s="59" t="s">
        <v>231</v>
      </c>
      <c r="K107" s="59" t="s">
        <v>232</v>
      </c>
      <c r="L107" s="7"/>
      <c r="M107" s="89"/>
      <c r="N107" s="93"/>
      <c r="O107" s="7"/>
      <c r="P107" s="89"/>
      <c r="Q107" s="93"/>
      <c r="R107" s="7"/>
      <c r="S107" s="89"/>
      <c r="T107" s="93"/>
      <c r="U107" s="7"/>
      <c r="V107" s="89"/>
      <c r="W107" s="93"/>
      <c r="X107" s="80"/>
      <c r="Y107" s="80"/>
    </row>
    <row r="108" spans="1:25" ht="115.2" x14ac:dyDescent="0.3">
      <c r="A108" s="98"/>
      <c r="B108" s="98" t="s">
        <v>96</v>
      </c>
      <c r="C108" s="61" t="s">
        <v>97</v>
      </c>
      <c r="D108" s="60" t="s">
        <v>98</v>
      </c>
      <c r="E108" s="60" t="s">
        <v>138</v>
      </c>
      <c r="F108" s="59" t="s">
        <v>99</v>
      </c>
      <c r="G108" s="59" t="s">
        <v>117</v>
      </c>
      <c r="H108" s="58" t="s">
        <v>201</v>
      </c>
      <c r="I108" s="46">
        <v>75000</v>
      </c>
      <c r="J108" s="58" t="s">
        <v>158</v>
      </c>
      <c r="K108" s="58" t="s">
        <v>218</v>
      </c>
      <c r="L108" s="29"/>
      <c r="M108" s="26" t="s">
        <v>319</v>
      </c>
      <c r="N108" s="47">
        <v>0</v>
      </c>
      <c r="O108" s="29" t="s">
        <v>277</v>
      </c>
      <c r="P108" s="26" t="s">
        <v>322</v>
      </c>
      <c r="Q108" s="47">
        <v>56167</v>
      </c>
      <c r="R108" s="29"/>
      <c r="S108" s="26" t="s">
        <v>322</v>
      </c>
      <c r="T108" s="47"/>
      <c r="U108" s="29"/>
      <c r="V108" s="26"/>
      <c r="W108" s="47"/>
      <c r="X108" s="29"/>
      <c r="Y108" s="26"/>
    </row>
    <row r="109" spans="1:25" ht="72" x14ac:dyDescent="0.3">
      <c r="A109" s="98"/>
      <c r="B109" s="98"/>
      <c r="C109" s="96" t="s">
        <v>100</v>
      </c>
      <c r="D109" s="94" t="s">
        <v>101</v>
      </c>
      <c r="E109" s="94" t="s">
        <v>139</v>
      </c>
      <c r="F109" s="59" t="s">
        <v>102</v>
      </c>
      <c r="G109" s="59" t="s">
        <v>117</v>
      </c>
      <c r="H109" s="58" t="s">
        <v>239</v>
      </c>
      <c r="I109" s="38">
        <v>600000</v>
      </c>
      <c r="J109" s="58" t="s">
        <v>240</v>
      </c>
      <c r="K109" s="58" t="s">
        <v>292</v>
      </c>
      <c r="L109" s="29" t="s">
        <v>291</v>
      </c>
      <c r="M109" s="28" t="s">
        <v>321</v>
      </c>
      <c r="N109" s="52">
        <v>257548</v>
      </c>
      <c r="O109" s="29" t="s">
        <v>278</v>
      </c>
      <c r="P109" s="28" t="s">
        <v>322</v>
      </c>
      <c r="Q109" s="52">
        <v>415165</v>
      </c>
      <c r="R109" s="29" t="s">
        <v>385</v>
      </c>
      <c r="S109" s="28" t="s">
        <v>322</v>
      </c>
      <c r="T109" s="52">
        <v>636307</v>
      </c>
      <c r="U109" s="29"/>
      <c r="V109" s="28"/>
      <c r="W109" s="52"/>
      <c r="X109" s="189"/>
      <c r="Y109" s="80"/>
    </row>
    <row r="110" spans="1:25" ht="57.6" x14ac:dyDescent="0.3">
      <c r="A110" s="98"/>
      <c r="B110" s="98"/>
      <c r="C110" s="96"/>
      <c r="D110" s="94"/>
      <c r="E110" s="94"/>
      <c r="F110" s="113" t="s">
        <v>103</v>
      </c>
      <c r="G110" s="90" t="s">
        <v>117</v>
      </c>
      <c r="H110" s="91" t="s">
        <v>239</v>
      </c>
      <c r="I110" s="135">
        <v>7000000</v>
      </c>
      <c r="J110" s="58" t="s">
        <v>241</v>
      </c>
      <c r="K110" s="58" t="s">
        <v>242</v>
      </c>
      <c r="L110" s="29"/>
      <c r="M110" s="89" t="s">
        <v>319</v>
      </c>
      <c r="N110" s="93">
        <v>0</v>
      </c>
      <c r="O110" s="29" t="s">
        <v>279</v>
      </c>
      <c r="P110" s="89" t="s">
        <v>320</v>
      </c>
      <c r="Q110" s="93">
        <v>1693686</v>
      </c>
      <c r="R110" s="29"/>
      <c r="S110" s="89" t="s">
        <v>320</v>
      </c>
      <c r="T110" s="93">
        <f>3143593.18</f>
        <v>3143593.18</v>
      </c>
      <c r="U110" s="29"/>
      <c r="V110" s="89"/>
      <c r="W110" s="93"/>
      <c r="X110" s="189"/>
      <c r="Y110" s="80"/>
    </row>
    <row r="111" spans="1:25" ht="36" customHeight="1" x14ac:dyDescent="0.3">
      <c r="A111" s="98"/>
      <c r="B111" s="98"/>
      <c r="C111" s="96"/>
      <c r="D111" s="94"/>
      <c r="E111" s="94"/>
      <c r="F111" s="113"/>
      <c r="G111" s="90"/>
      <c r="H111" s="91"/>
      <c r="I111" s="135"/>
      <c r="J111" s="58" t="s">
        <v>243</v>
      </c>
      <c r="K111" s="58" t="s">
        <v>244</v>
      </c>
      <c r="L111" s="29">
        <v>0</v>
      </c>
      <c r="M111" s="89"/>
      <c r="N111" s="93"/>
      <c r="O111" s="29">
        <v>0</v>
      </c>
      <c r="P111" s="89"/>
      <c r="Q111" s="93"/>
      <c r="R111" s="32" t="s">
        <v>386</v>
      </c>
      <c r="S111" s="89"/>
      <c r="T111" s="93"/>
      <c r="U111" s="32"/>
      <c r="V111" s="89"/>
      <c r="W111" s="93"/>
      <c r="X111" s="189"/>
      <c r="Y111" s="80"/>
    </row>
    <row r="112" spans="1:25" ht="72" x14ac:dyDescent="0.3">
      <c r="A112" s="98"/>
      <c r="B112" s="98"/>
      <c r="C112" s="8" t="s">
        <v>104</v>
      </c>
      <c r="D112" s="62" t="s">
        <v>105</v>
      </c>
      <c r="E112" s="62" t="s">
        <v>135</v>
      </c>
      <c r="F112" s="34" t="s">
        <v>157</v>
      </c>
      <c r="G112" s="35" t="s">
        <v>293</v>
      </c>
      <c r="H112" s="35" t="s">
        <v>293</v>
      </c>
      <c r="I112" s="45">
        <v>0</v>
      </c>
      <c r="J112" s="35" t="s">
        <v>293</v>
      </c>
      <c r="K112" s="36" t="s">
        <v>293</v>
      </c>
      <c r="L112" s="37" t="s">
        <v>293</v>
      </c>
      <c r="M112" s="28" t="s">
        <v>373</v>
      </c>
      <c r="N112" s="51"/>
      <c r="O112" s="37" t="s">
        <v>293</v>
      </c>
      <c r="P112" s="28" t="s">
        <v>373</v>
      </c>
      <c r="Q112" s="51"/>
      <c r="R112" s="37" t="s">
        <v>293</v>
      </c>
      <c r="S112" s="28" t="s">
        <v>373</v>
      </c>
      <c r="T112" s="51"/>
      <c r="U112" s="30"/>
      <c r="V112" s="28"/>
      <c r="W112" s="51"/>
      <c r="X112" s="30"/>
      <c r="Y112" s="28"/>
    </row>
    <row r="113" spans="1:25" ht="57.6" x14ac:dyDescent="0.3">
      <c r="A113" s="98"/>
      <c r="B113" s="97" t="s">
        <v>106</v>
      </c>
      <c r="C113" s="96" t="s">
        <v>107</v>
      </c>
      <c r="D113" s="94" t="s">
        <v>108</v>
      </c>
      <c r="E113" s="94" t="s">
        <v>135</v>
      </c>
      <c r="F113" s="59" t="s">
        <v>295</v>
      </c>
      <c r="G113" s="59" t="s">
        <v>117</v>
      </c>
      <c r="H113" s="58" t="s">
        <v>201</v>
      </c>
      <c r="I113" s="46" t="s">
        <v>315</v>
      </c>
      <c r="J113" s="59" t="s">
        <v>228</v>
      </c>
      <c r="K113" s="59" t="s">
        <v>229</v>
      </c>
      <c r="L113" s="7"/>
      <c r="M113" s="28" t="s">
        <v>319</v>
      </c>
      <c r="N113" s="51"/>
      <c r="O113" s="30" t="s">
        <v>251</v>
      </c>
      <c r="P113" s="28" t="s">
        <v>320</v>
      </c>
      <c r="Q113" s="51"/>
      <c r="R113" s="30" t="s">
        <v>382</v>
      </c>
      <c r="S113" s="28" t="s">
        <v>321</v>
      </c>
      <c r="T113" s="51"/>
      <c r="U113" s="30"/>
      <c r="V113" s="28"/>
      <c r="W113" s="51"/>
      <c r="X113" s="80"/>
      <c r="Y113" s="80"/>
    </row>
    <row r="114" spans="1:25" ht="88.2" customHeight="1" x14ac:dyDescent="0.3">
      <c r="A114" s="98"/>
      <c r="B114" s="97"/>
      <c r="C114" s="96"/>
      <c r="D114" s="94"/>
      <c r="E114" s="94"/>
      <c r="F114" s="90" t="s">
        <v>149</v>
      </c>
      <c r="G114" s="90" t="s">
        <v>118</v>
      </c>
      <c r="H114" s="90" t="s">
        <v>245</v>
      </c>
      <c r="I114" s="92">
        <v>0</v>
      </c>
      <c r="J114" s="59" t="s">
        <v>387</v>
      </c>
      <c r="K114" s="15" t="s">
        <v>248</v>
      </c>
      <c r="L114" s="30"/>
      <c r="M114" s="89" t="s">
        <v>373</v>
      </c>
      <c r="N114" s="88"/>
      <c r="O114" s="30"/>
      <c r="P114" s="89" t="s">
        <v>373</v>
      </c>
      <c r="Q114" s="88"/>
      <c r="R114" s="30"/>
      <c r="S114" s="89" t="s">
        <v>320</v>
      </c>
      <c r="T114" s="88"/>
      <c r="U114" s="30"/>
      <c r="V114" s="89"/>
      <c r="W114" s="88"/>
      <c r="X114" s="80"/>
      <c r="Y114" s="80"/>
    </row>
    <row r="115" spans="1:25" ht="86.4" x14ac:dyDescent="0.3">
      <c r="A115" s="98"/>
      <c r="B115" s="97"/>
      <c r="C115" s="96"/>
      <c r="D115" s="94"/>
      <c r="E115" s="94"/>
      <c r="F115" s="90"/>
      <c r="G115" s="90"/>
      <c r="H115" s="90"/>
      <c r="I115" s="92"/>
      <c r="J115" s="59" t="s">
        <v>388</v>
      </c>
      <c r="K115" s="15" t="s">
        <v>316</v>
      </c>
      <c r="L115" s="30"/>
      <c r="M115" s="89"/>
      <c r="N115" s="88"/>
      <c r="O115" s="30"/>
      <c r="P115" s="89"/>
      <c r="Q115" s="88"/>
      <c r="R115" s="30" t="s">
        <v>389</v>
      </c>
      <c r="S115" s="89"/>
      <c r="T115" s="88"/>
      <c r="U115" s="30"/>
      <c r="V115" s="89"/>
      <c r="W115" s="88"/>
      <c r="X115" s="80"/>
      <c r="Y115" s="80"/>
    </row>
    <row r="116" spans="1:25" x14ac:dyDescent="0.3">
      <c r="A116" s="98"/>
      <c r="B116" s="97"/>
      <c r="C116" s="172"/>
      <c r="D116" s="172"/>
      <c r="E116" s="172"/>
      <c r="F116" s="90" t="s">
        <v>143</v>
      </c>
      <c r="G116" s="91" t="s">
        <v>119</v>
      </c>
      <c r="H116" s="90" t="s">
        <v>235</v>
      </c>
      <c r="I116" s="92">
        <v>10000</v>
      </c>
      <c r="J116" s="59" t="s">
        <v>236</v>
      </c>
      <c r="K116" s="59" t="s">
        <v>218</v>
      </c>
      <c r="L116" s="7"/>
      <c r="M116" s="89" t="s">
        <v>319</v>
      </c>
      <c r="N116" s="93">
        <v>0</v>
      </c>
      <c r="O116" s="7"/>
      <c r="P116" s="89" t="s">
        <v>319</v>
      </c>
      <c r="Q116" s="93">
        <v>0</v>
      </c>
      <c r="R116" s="7"/>
      <c r="S116" s="89" t="s">
        <v>319</v>
      </c>
      <c r="T116" s="93">
        <v>0</v>
      </c>
      <c r="U116" s="7"/>
      <c r="V116" s="89"/>
      <c r="W116" s="93"/>
      <c r="X116" s="194"/>
      <c r="Y116" s="194"/>
    </row>
    <row r="117" spans="1:25" ht="28.8" x14ac:dyDescent="0.3">
      <c r="A117" s="98"/>
      <c r="B117" s="97"/>
      <c r="C117" s="172"/>
      <c r="D117" s="172"/>
      <c r="E117" s="172"/>
      <c r="F117" s="90"/>
      <c r="G117" s="91"/>
      <c r="H117" s="90"/>
      <c r="I117" s="92"/>
      <c r="J117" s="59" t="s">
        <v>238</v>
      </c>
      <c r="K117" s="59" t="s">
        <v>237</v>
      </c>
      <c r="L117" s="7"/>
      <c r="M117" s="89"/>
      <c r="N117" s="93"/>
      <c r="O117" s="7"/>
      <c r="P117" s="89"/>
      <c r="Q117" s="93"/>
      <c r="R117" s="7"/>
      <c r="S117" s="89"/>
      <c r="T117" s="93"/>
      <c r="U117" s="7"/>
      <c r="V117" s="89"/>
      <c r="W117" s="93"/>
      <c r="X117" s="194"/>
      <c r="Y117" s="194"/>
    </row>
    <row r="118" spans="1:25" x14ac:dyDescent="0.3">
      <c r="A118" s="98"/>
      <c r="B118" s="97"/>
      <c r="C118" s="172"/>
      <c r="D118" s="172"/>
      <c r="E118" s="172"/>
      <c r="F118" s="90" t="s">
        <v>142</v>
      </c>
      <c r="G118" s="91" t="s">
        <v>119</v>
      </c>
      <c r="H118" s="90" t="s">
        <v>206</v>
      </c>
      <c r="I118" s="92" t="s">
        <v>348</v>
      </c>
      <c r="J118" s="59" t="s">
        <v>233</v>
      </c>
      <c r="K118" s="59">
        <v>8</v>
      </c>
      <c r="L118" s="7"/>
      <c r="M118" s="89" t="s">
        <v>319</v>
      </c>
      <c r="N118" s="88"/>
      <c r="O118" s="7"/>
      <c r="P118" s="89" t="s">
        <v>319</v>
      </c>
      <c r="Q118" s="88"/>
      <c r="R118" s="73" t="s">
        <v>383</v>
      </c>
      <c r="S118" s="89" t="s">
        <v>320</v>
      </c>
      <c r="T118" s="88"/>
      <c r="U118" s="7"/>
      <c r="V118" s="89"/>
      <c r="W118" s="88"/>
      <c r="X118" s="194"/>
      <c r="Y118" s="194"/>
    </row>
    <row r="119" spans="1:25" ht="28.8" x14ac:dyDescent="0.3">
      <c r="A119" s="98"/>
      <c r="B119" s="97"/>
      <c r="C119" s="172"/>
      <c r="D119" s="172"/>
      <c r="E119" s="172"/>
      <c r="F119" s="90"/>
      <c r="G119" s="91"/>
      <c r="H119" s="90"/>
      <c r="I119" s="92"/>
      <c r="J119" s="59" t="s">
        <v>234</v>
      </c>
      <c r="K119" s="59">
        <v>8</v>
      </c>
      <c r="L119" s="7"/>
      <c r="M119" s="89"/>
      <c r="N119" s="88"/>
      <c r="O119" s="7"/>
      <c r="P119" s="89"/>
      <c r="Q119" s="88"/>
      <c r="R119" s="73" t="s">
        <v>384</v>
      </c>
      <c r="S119" s="89"/>
      <c r="T119" s="88"/>
      <c r="U119" s="7"/>
      <c r="V119" s="89"/>
      <c r="W119" s="88"/>
      <c r="X119" s="194"/>
      <c r="Y119" s="194"/>
    </row>
    <row r="120" spans="1:25" ht="72" x14ac:dyDescent="0.3">
      <c r="A120" s="98"/>
      <c r="B120" s="97"/>
      <c r="C120" s="96" t="s">
        <v>109</v>
      </c>
      <c r="D120" s="94" t="s">
        <v>110</v>
      </c>
      <c r="E120" s="94" t="s">
        <v>135</v>
      </c>
      <c r="F120" s="59" t="s">
        <v>295</v>
      </c>
      <c r="G120" s="59" t="s">
        <v>117</v>
      </c>
      <c r="H120" s="58" t="s">
        <v>201</v>
      </c>
      <c r="I120" s="46" t="s">
        <v>315</v>
      </c>
      <c r="J120" s="16" t="s">
        <v>246</v>
      </c>
      <c r="K120" s="16" t="s">
        <v>225</v>
      </c>
      <c r="L120" s="30"/>
      <c r="M120" s="28" t="s">
        <v>319</v>
      </c>
      <c r="N120" s="51"/>
      <c r="O120" s="30" t="s">
        <v>280</v>
      </c>
      <c r="P120" s="28" t="s">
        <v>320</v>
      </c>
      <c r="Q120" s="51"/>
      <c r="R120" s="30" t="s">
        <v>374</v>
      </c>
      <c r="S120" s="28" t="s">
        <v>322</v>
      </c>
      <c r="T120" s="51"/>
      <c r="U120" s="30"/>
      <c r="V120" s="28"/>
      <c r="W120" s="51"/>
      <c r="X120" s="188"/>
      <c r="Y120" s="80"/>
    </row>
    <row r="121" spans="1:25" ht="57.6" x14ac:dyDescent="0.3">
      <c r="A121" s="98"/>
      <c r="B121" s="97"/>
      <c r="C121" s="96"/>
      <c r="D121" s="94"/>
      <c r="E121" s="94"/>
      <c r="F121" s="91" t="s">
        <v>132</v>
      </c>
      <c r="G121" s="91" t="s">
        <v>119</v>
      </c>
      <c r="H121" s="91" t="s">
        <v>201</v>
      </c>
      <c r="I121" s="139" t="s">
        <v>309</v>
      </c>
      <c r="J121" s="16" t="s">
        <v>247</v>
      </c>
      <c r="K121" s="16" t="s">
        <v>375</v>
      </c>
      <c r="L121" s="28"/>
      <c r="M121" s="89" t="s">
        <v>319</v>
      </c>
      <c r="N121" s="88"/>
      <c r="O121" s="28"/>
      <c r="P121" s="89" t="s">
        <v>319</v>
      </c>
      <c r="Q121" s="88"/>
      <c r="R121" s="28" t="s">
        <v>390</v>
      </c>
      <c r="S121" s="78" t="s">
        <v>320</v>
      </c>
      <c r="T121" s="88"/>
      <c r="U121" s="28"/>
      <c r="V121" s="89"/>
      <c r="W121" s="88"/>
      <c r="X121" s="188"/>
      <c r="Y121" s="80"/>
    </row>
    <row r="122" spans="1:25" x14ac:dyDescent="0.3">
      <c r="A122" s="98"/>
      <c r="B122" s="97"/>
      <c r="C122" s="96"/>
      <c r="D122" s="94"/>
      <c r="E122" s="94"/>
      <c r="F122" s="91"/>
      <c r="G122" s="91"/>
      <c r="H122" s="91"/>
      <c r="I122" s="140"/>
      <c r="J122" s="58" t="s">
        <v>210</v>
      </c>
      <c r="K122" s="58" t="s">
        <v>211</v>
      </c>
      <c r="L122" s="29"/>
      <c r="M122" s="89"/>
      <c r="N122" s="88"/>
      <c r="O122" s="29"/>
      <c r="P122" s="89"/>
      <c r="Q122" s="88"/>
      <c r="R122" s="29"/>
      <c r="S122" s="79"/>
      <c r="T122" s="88"/>
      <c r="U122" s="29"/>
      <c r="V122" s="89"/>
      <c r="W122" s="88"/>
      <c r="X122" s="188"/>
      <c r="Y122" s="80"/>
    </row>
    <row r="123" spans="1:25" ht="88.8" customHeight="1" x14ac:dyDescent="0.3">
      <c r="A123" s="98"/>
      <c r="B123" s="97"/>
      <c r="C123" s="96"/>
      <c r="D123" s="94"/>
      <c r="E123" s="94"/>
      <c r="F123" s="58" t="s">
        <v>150</v>
      </c>
      <c r="G123" s="59" t="s">
        <v>118</v>
      </c>
      <c r="H123" s="58" t="s">
        <v>227</v>
      </c>
      <c r="I123" s="38">
        <v>0</v>
      </c>
      <c r="J123" s="59" t="s">
        <v>391</v>
      </c>
      <c r="K123" s="15" t="s">
        <v>248</v>
      </c>
      <c r="L123" s="30"/>
      <c r="M123" s="28" t="s">
        <v>319</v>
      </c>
      <c r="N123" s="51"/>
      <c r="O123" s="30"/>
      <c r="P123" s="28" t="s">
        <v>319</v>
      </c>
      <c r="Q123" s="51"/>
      <c r="R123" s="30" t="s">
        <v>392</v>
      </c>
      <c r="S123" s="28" t="s">
        <v>321</v>
      </c>
      <c r="T123" s="51"/>
      <c r="U123" s="30"/>
      <c r="V123" s="28"/>
      <c r="W123" s="51"/>
      <c r="X123" s="188"/>
      <c r="Y123" s="80"/>
    </row>
    <row r="124" spans="1:25" ht="57.6" x14ac:dyDescent="0.3">
      <c r="A124" s="98"/>
      <c r="B124" s="97"/>
      <c r="C124" s="96"/>
      <c r="D124" s="94"/>
      <c r="E124" s="94"/>
      <c r="F124" s="58" t="s">
        <v>151</v>
      </c>
      <c r="G124" s="59" t="s">
        <v>118</v>
      </c>
      <c r="H124" s="58" t="s">
        <v>249</v>
      </c>
      <c r="I124" s="38">
        <v>0</v>
      </c>
      <c r="J124" s="59" t="s">
        <v>393</v>
      </c>
      <c r="K124" s="15" t="s">
        <v>316</v>
      </c>
      <c r="L124" s="30"/>
      <c r="M124" s="28" t="s">
        <v>373</v>
      </c>
      <c r="N124" s="51"/>
      <c r="O124" s="30"/>
      <c r="P124" s="28" t="s">
        <v>373</v>
      </c>
      <c r="Q124" s="51"/>
      <c r="R124" s="30"/>
      <c r="S124" s="28" t="s">
        <v>373</v>
      </c>
      <c r="T124" s="51"/>
      <c r="U124" s="30"/>
      <c r="V124" s="28"/>
      <c r="W124" s="51"/>
      <c r="X124" s="188"/>
      <c r="Y124" s="80"/>
    </row>
    <row r="125" spans="1:25" ht="57.6" x14ac:dyDescent="0.3">
      <c r="A125" s="98"/>
      <c r="B125" s="97"/>
      <c r="C125" s="96" t="s">
        <v>111</v>
      </c>
      <c r="D125" s="95" t="s">
        <v>112</v>
      </c>
      <c r="E125" s="94" t="s">
        <v>135</v>
      </c>
      <c r="F125" s="59" t="s">
        <v>295</v>
      </c>
      <c r="G125" s="59" t="s">
        <v>117</v>
      </c>
      <c r="H125" s="58" t="s">
        <v>201</v>
      </c>
      <c r="I125" s="46" t="s">
        <v>315</v>
      </c>
      <c r="J125" s="59" t="s">
        <v>228</v>
      </c>
      <c r="K125" s="59" t="s">
        <v>229</v>
      </c>
      <c r="L125" s="7"/>
      <c r="M125" s="28" t="s">
        <v>319</v>
      </c>
      <c r="N125" s="51"/>
      <c r="O125" s="30" t="s">
        <v>251</v>
      </c>
      <c r="P125" s="28" t="s">
        <v>320</v>
      </c>
      <c r="Q125" s="51"/>
      <c r="R125" s="30" t="s">
        <v>382</v>
      </c>
      <c r="S125" s="28" t="s">
        <v>321</v>
      </c>
      <c r="T125" s="51"/>
      <c r="U125" s="30"/>
      <c r="V125" s="28"/>
      <c r="W125" s="51"/>
      <c r="X125" s="80"/>
      <c r="Y125" s="80"/>
    </row>
    <row r="126" spans="1:25" x14ac:dyDescent="0.3">
      <c r="A126" s="81"/>
      <c r="B126" s="81"/>
      <c r="C126" s="81"/>
      <c r="D126" s="81"/>
      <c r="E126" s="81"/>
      <c r="F126" s="90" t="s">
        <v>142</v>
      </c>
      <c r="G126" s="91" t="s">
        <v>119</v>
      </c>
      <c r="H126" s="90" t="s">
        <v>206</v>
      </c>
      <c r="I126" s="92" t="s">
        <v>348</v>
      </c>
      <c r="J126" s="59" t="s">
        <v>233</v>
      </c>
      <c r="K126" s="59">
        <v>8</v>
      </c>
      <c r="L126" s="7"/>
      <c r="M126" s="89" t="s">
        <v>319</v>
      </c>
      <c r="N126" s="88"/>
      <c r="O126" s="7"/>
      <c r="P126" s="89" t="s">
        <v>319</v>
      </c>
      <c r="Q126" s="88"/>
      <c r="R126" s="73" t="s">
        <v>383</v>
      </c>
      <c r="S126" s="89" t="s">
        <v>320</v>
      </c>
      <c r="T126" s="88"/>
      <c r="U126" s="7"/>
      <c r="V126" s="89"/>
      <c r="W126" s="88"/>
      <c r="X126" s="81"/>
      <c r="Y126" s="81"/>
    </row>
    <row r="127" spans="1:25" ht="28.8" x14ac:dyDescent="0.3">
      <c r="A127" s="81"/>
      <c r="B127" s="81"/>
      <c r="C127" s="81"/>
      <c r="D127" s="81"/>
      <c r="E127" s="81"/>
      <c r="F127" s="90"/>
      <c r="G127" s="91"/>
      <c r="H127" s="90"/>
      <c r="I127" s="92"/>
      <c r="J127" s="59" t="s">
        <v>234</v>
      </c>
      <c r="K127" s="59">
        <v>8</v>
      </c>
      <c r="L127" s="7"/>
      <c r="M127" s="89"/>
      <c r="N127" s="88"/>
      <c r="O127" s="7"/>
      <c r="P127" s="89"/>
      <c r="Q127" s="88"/>
      <c r="R127" s="73" t="s">
        <v>384</v>
      </c>
      <c r="S127" s="89"/>
      <c r="T127" s="88"/>
      <c r="U127" s="7"/>
      <c r="V127" s="89"/>
      <c r="W127" s="88"/>
      <c r="X127" s="81"/>
      <c r="Y127" s="81"/>
    </row>
    <row r="129" spans="9:23" x14ac:dyDescent="0.3">
      <c r="I129" s="74">
        <f>SUM(I6:I128)</f>
        <v>9320087</v>
      </c>
      <c r="N129" s="74">
        <f>SUM(N6:N127)</f>
        <v>376328</v>
      </c>
      <c r="Q129" s="74">
        <f>SUM(Q6:Q127)</f>
        <v>2526623</v>
      </c>
      <c r="T129" s="74">
        <f>SUM(T6:T127)</f>
        <v>4490876.3466666667</v>
      </c>
      <c r="W129" s="74">
        <f>SUM(W6:W127)</f>
        <v>0</v>
      </c>
    </row>
    <row r="130" spans="9:23" x14ac:dyDescent="0.3">
      <c r="N130" s="75">
        <f>N129/$I129</f>
        <v>4.0378163851903959E-2</v>
      </c>
      <c r="Q130" s="75">
        <f>Q129/$I129</f>
        <v>0.27109435781017927</v>
      </c>
      <c r="T130" s="75">
        <f>T129/$I129</f>
        <v>0.48184918731624143</v>
      </c>
    </row>
  </sheetData>
  <autoFilter ref="F4:H125"/>
  <mergeCells count="529">
    <mergeCell ref="B65:B69"/>
    <mergeCell ref="X74:X77"/>
    <mergeCell ref="Y74:Y77"/>
    <mergeCell ref="X79:X81"/>
    <mergeCell ref="X120:X124"/>
    <mergeCell ref="Y120:Y124"/>
    <mergeCell ref="X93:X95"/>
    <mergeCell ref="Y93:Y95"/>
    <mergeCell ref="X96:X97"/>
    <mergeCell ref="Y96:Y97"/>
    <mergeCell ref="X98:X104"/>
    <mergeCell ref="Y98:Y104"/>
    <mergeCell ref="X105:X107"/>
    <mergeCell ref="Y105:Y107"/>
    <mergeCell ref="X109:X111"/>
    <mergeCell ref="Y109:Y111"/>
    <mergeCell ref="X82:X86"/>
    <mergeCell ref="Y82:Y86"/>
    <mergeCell ref="X113:X119"/>
    <mergeCell ref="Y113:Y119"/>
    <mergeCell ref="E70:E73"/>
    <mergeCell ref="E74:E77"/>
    <mergeCell ref="E79:E81"/>
    <mergeCell ref="E120:E124"/>
    <mergeCell ref="Y40:Y43"/>
    <mergeCell ref="X45:X56"/>
    <mergeCell ref="Y45:Y56"/>
    <mergeCell ref="X59:X61"/>
    <mergeCell ref="Y59:Y61"/>
    <mergeCell ref="X66:X69"/>
    <mergeCell ref="Y66:Y69"/>
    <mergeCell ref="X70:X73"/>
    <mergeCell ref="Y70:Y73"/>
    <mergeCell ref="X63:X64"/>
    <mergeCell ref="Y63:Y64"/>
    <mergeCell ref="X6:X9"/>
    <mergeCell ref="Y6:Y9"/>
    <mergeCell ref="X11:X12"/>
    <mergeCell ref="Y11:Y12"/>
    <mergeCell ref="X19:X20"/>
    <mergeCell ref="Y19:Y20"/>
    <mergeCell ref="X14:X18"/>
    <mergeCell ref="Y14:Y18"/>
    <mergeCell ref="X21:X26"/>
    <mergeCell ref="Y21:Y26"/>
    <mergeCell ref="X27:X30"/>
    <mergeCell ref="Y27:Y30"/>
    <mergeCell ref="X31:X33"/>
    <mergeCell ref="Y31:Y33"/>
    <mergeCell ref="F7:F8"/>
    <mergeCell ref="Y79:Y81"/>
    <mergeCell ref="X34:X35"/>
    <mergeCell ref="Y34:Y35"/>
    <mergeCell ref="X36:X38"/>
    <mergeCell ref="Y36:Y38"/>
    <mergeCell ref="X40:X43"/>
    <mergeCell ref="W47:W49"/>
    <mergeCell ref="T50:T53"/>
    <mergeCell ref="W50:W53"/>
    <mergeCell ref="P63:P64"/>
    <mergeCell ref="Q63:Q64"/>
    <mergeCell ref="Q70:Q71"/>
    <mergeCell ref="Q72:Q73"/>
    <mergeCell ref="Q74:Q76"/>
    <mergeCell ref="V70:V71"/>
    <mergeCell ref="V7:V8"/>
    <mergeCell ref="V32:V33"/>
    <mergeCell ref="V41:V43"/>
    <mergeCell ref="V54:V55"/>
    <mergeCell ref="D120:D124"/>
    <mergeCell ref="C120:C124"/>
    <mergeCell ref="E96:E97"/>
    <mergeCell ref="C82:C87"/>
    <mergeCell ref="D82:D87"/>
    <mergeCell ref="E82:E87"/>
    <mergeCell ref="C113:C119"/>
    <mergeCell ref="D113:D119"/>
    <mergeCell ref="E113:E119"/>
    <mergeCell ref="E90:E91"/>
    <mergeCell ref="B108:B112"/>
    <mergeCell ref="C109:C111"/>
    <mergeCell ref="D109:D111"/>
    <mergeCell ref="C93:C95"/>
    <mergeCell ref="E93:E95"/>
    <mergeCell ref="D93:D95"/>
    <mergeCell ref="C98:C104"/>
    <mergeCell ref="D98:D104"/>
    <mergeCell ref="E98:E104"/>
    <mergeCell ref="E105:E107"/>
    <mergeCell ref="D105:D107"/>
    <mergeCell ref="C105:C107"/>
    <mergeCell ref="C96:C97"/>
    <mergeCell ref="D96:D97"/>
    <mergeCell ref="B93:B107"/>
    <mergeCell ref="E109:E111"/>
    <mergeCell ref="A70:A92"/>
    <mergeCell ref="B70:B78"/>
    <mergeCell ref="C70:C73"/>
    <mergeCell ref="D70:D73"/>
    <mergeCell ref="C74:C77"/>
    <mergeCell ref="D74:D77"/>
    <mergeCell ref="B79:B89"/>
    <mergeCell ref="C79:C81"/>
    <mergeCell ref="D79:D81"/>
    <mergeCell ref="B90:B92"/>
    <mergeCell ref="D90:D91"/>
    <mergeCell ref="C90:C91"/>
    <mergeCell ref="B58:B64"/>
    <mergeCell ref="A1:Y1"/>
    <mergeCell ref="F3:Y3"/>
    <mergeCell ref="A6:A13"/>
    <mergeCell ref="B6:B10"/>
    <mergeCell ref="B11:B13"/>
    <mergeCell ref="B27:B35"/>
    <mergeCell ref="E6:E9"/>
    <mergeCell ref="E11:E12"/>
    <mergeCell ref="E19:E20"/>
    <mergeCell ref="U4:W4"/>
    <mergeCell ref="F4:F5"/>
    <mergeCell ref="E4:E5"/>
    <mergeCell ref="D4:D5"/>
    <mergeCell ref="C4:C5"/>
    <mergeCell ref="O4:Q4"/>
    <mergeCell ref="W7:W8"/>
    <mergeCell ref="W27:W28"/>
    <mergeCell ref="A4:A5"/>
    <mergeCell ref="B4:B5"/>
    <mergeCell ref="M27:M28"/>
    <mergeCell ref="P27:P28"/>
    <mergeCell ref="S27:S28"/>
    <mergeCell ref="V27:V28"/>
    <mergeCell ref="A3:E3"/>
    <mergeCell ref="E27:E30"/>
    <mergeCell ref="C6:C9"/>
    <mergeCell ref="D6:D9"/>
    <mergeCell ref="C11:C12"/>
    <mergeCell ref="D11:D12"/>
    <mergeCell ref="C19:C20"/>
    <mergeCell ref="D19:D20"/>
    <mergeCell ref="D27:D30"/>
    <mergeCell ref="C27:C30"/>
    <mergeCell ref="H114:H115"/>
    <mergeCell ref="F114:F115"/>
    <mergeCell ref="F121:F122"/>
    <mergeCell ref="H121:H122"/>
    <mergeCell ref="G121:G122"/>
    <mergeCell ref="F82:F83"/>
    <mergeCell ref="H82:H83"/>
    <mergeCell ref="F99:F100"/>
    <mergeCell ref="H99:H100"/>
    <mergeCell ref="H101:H102"/>
    <mergeCell ref="F101:F102"/>
    <mergeCell ref="H103:H104"/>
    <mergeCell ref="F103:F104"/>
    <mergeCell ref="F106:F107"/>
    <mergeCell ref="H106:H107"/>
    <mergeCell ref="H110:H111"/>
    <mergeCell ref="F110:F111"/>
    <mergeCell ref="G101:G102"/>
    <mergeCell ref="G103:G104"/>
    <mergeCell ref="R4:T4"/>
    <mergeCell ref="I82:I83"/>
    <mergeCell ref="I99:I100"/>
    <mergeCell ref="Q82:Q83"/>
    <mergeCell ref="Q99:Q100"/>
    <mergeCell ref="T7:T8"/>
    <mergeCell ref="T27:T28"/>
    <mergeCell ref="T32:T33"/>
    <mergeCell ref="T41:T43"/>
    <mergeCell ref="T54:T55"/>
    <mergeCell ref="T59:T61"/>
    <mergeCell ref="T68:T69"/>
    <mergeCell ref="T70:T71"/>
    <mergeCell ref="T72:T73"/>
    <mergeCell ref="I54:I55"/>
    <mergeCell ref="I59:I61"/>
    <mergeCell ref="I68:I69"/>
    <mergeCell ref="L4:N4"/>
    <mergeCell ref="K4:K5"/>
    <mergeCell ref="J4:J5"/>
    <mergeCell ref="M70:M71"/>
    <mergeCell ref="P70:P71"/>
    <mergeCell ref="S70:S71"/>
    <mergeCell ref="I4:I5"/>
    <mergeCell ref="I121:I122"/>
    <mergeCell ref="G7:G8"/>
    <mergeCell ref="H7:H8"/>
    <mergeCell ref="N54:N55"/>
    <mergeCell ref="N59:N61"/>
    <mergeCell ref="N68:N69"/>
    <mergeCell ref="N70:N71"/>
    <mergeCell ref="N106:N107"/>
    <mergeCell ref="Q7:Q8"/>
    <mergeCell ref="Q27:Q28"/>
    <mergeCell ref="Q32:Q33"/>
    <mergeCell ref="Q41:Q43"/>
    <mergeCell ref="Q54:Q55"/>
    <mergeCell ref="Q59:Q61"/>
    <mergeCell ref="Q68:Q69"/>
    <mergeCell ref="G106:G107"/>
    <mergeCell ref="G110:G111"/>
    <mergeCell ref="G114:G115"/>
    <mergeCell ref="H74:H76"/>
    <mergeCell ref="H27:H28"/>
    <mergeCell ref="H32:H33"/>
    <mergeCell ref="H41:H43"/>
    <mergeCell ref="H54:H55"/>
    <mergeCell ref="H59:H61"/>
    <mergeCell ref="H4:H5"/>
    <mergeCell ref="G4:G5"/>
    <mergeCell ref="N7:N8"/>
    <mergeCell ref="N27:N28"/>
    <mergeCell ref="N32:N33"/>
    <mergeCell ref="N41:N43"/>
    <mergeCell ref="G82:G83"/>
    <mergeCell ref="G99:G100"/>
    <mergeCell ref="G70:G71"/>
    <mergeCell ref="I7:I8"/>
    <mergeCell ref="H68:H69"/>
    <mergeCell ref="H70:H71"/>
    <mergeCell ref="H72:H73"/>
    <mergeCell ref="G54:G55"/>
    <mergeCell ref="G59:G61"/>
    <mergeCell ref="G68:G69"/>
    <mergeCell ref="G27:G28"/>
    <mergeCell ref="G32:G33"/>
    <mergeCell ref="G41:G43"/>
    <mergeCell ref="G74:G76"/>
    <mergeCell ref="G72:G73"/>
    <mergeCell ref="M63:M64"/>
    <mergeCell ref="N63:N64"/>
    <mergeCell ref="H47:H49"/>
    <mergeCell ref="I101:I102"/>
    <mergeCell ref="I103:I104"/>
    <mergeCell ref="I106:I107"/>
    <mergeCell ref="I110:I111"/>
    <mergeCell ref="I27:I28"/>
    <mergeCell ref="I32:I33"/>
    <mergeCell ref="I41:I43"/>
    <mergeCell ref="I114:I115"/>
    <mergeCell ref="N82:N83"/>
    <mergeCell ref="M74:M76"/>
    <mergeCell ref="M82:M83"/>
    <mergeCell ref="M99:M100"/>
    <mergeCell ref="M101:M102"/>
    <mergeCell ref="M103:M104"/>
    <mergeCell ref="M106:M107"/>
    <mergeCell ref="M110:M111"/>
    <mergeCell ref="M114:M115"/>
    <mergeCell ref="M72:M73"/>
    <mergeCell ref="N72:N73"/>
    <mergeCell ref="N74:N76"/>
    <mergeCell ref="I70:I71"/>
    <mergeCell ref="I72:I73"/>
    <mergeCell ref="I74:I76"/>
    <mergeCell ref="N110:N111"/>
    <mergeCell ref="Q106:Q107"/>
    <mergeCell ref="Q110:Q111"/>
    <mergeCell ref="Q114:Q115"/>
    <mergeCell ref="N99:N100"/>
    <mergeCell ref="N101:N102"/>
    <mergeCell ref="N103:N104"/>
    <mergeCell ref="Q121:Q122"/>
    <mergeCell ref="N114:N115"/>
    <mergeCell ref="N121:N122"/>
    <mergeCell ref="Q101:Q102"/>
    <mergeCell ref="Q103:Q104"/>
    <mergeCell ref="T110:T111"/>
    <mergeCell ref="T114:T115"/>
    <mergeCell ref="T121:T122"/>
    <mergeCell ref="T85:T86"/>
    <mergeCell ref="T118:T119"/>
    <mergeCell ref="W114:W115"/>
    <mergeCell ref="W121:W122"/>
    <mergeCell ref="W70:W71"/>
    <mergeCell ref="W72:W73"/>
    <mergeCell ref="W74:W76"/>
    <mergeCell ref="W82:W83"/>
    <mergeCell ref="W99:W100"/>
    <mergeCell ref="W101:W102"/>
    <mergeCell ref="W103:W104"/>
    <mergeCell ref="W106:W107"/>
    <mergeCell ref="W110:W111"/>
    <mergeCell ref="W85:W86"/>
    <mergeCell ref="W118:W119"/>
    <mergeCell ref="V110:V111"/>
    <mergeCell ref="V114:V115"/>
    <mergeCell ref="V121:V122"/>
    <mergeCell ref="V85:V86"/>
    <mergeCell ref="V118:V119"/>
    <mergeCell ref="V74:V76"/>
    <mergeCell ref="M121:M122"/>
    <mergeCell ref="P7:P8"/>
    <mergeCell ref="P32:P33"/>
    <mergeCell ref="P41:P43"/>
    <mergeCell ref="P54:P55"/>
    <mergeCell ref="P59:P61"/>
    <mergeCell ref="P68:P69"/>
    <mergeCell ref="P72:P73"/>
    <mergeCell ref="P74:P76"/>
    <mergeCell ref="P82:P83"/>
    <mergeCell ref="P99:P100"/>
    <mergeCell ref="P101:P102"/>
    <mergeCell ref="P103:P104"/>
    <mergeCell ref="P106:P107"/>
    <mergeCell ref="P110:P111"/>
    <mergeCell ref="P114:P115"/>
    <mergeCell ref="P121:P122"/>
    <mergeCell ref="M7:M8"/>
    <mergeCell ref="M32:M33"/>
    <mergeCell ref="M41:M43"/>
    <mergeCell ref="M54:M55"/>
    <mergeCell ref="M59:M61"/>
    <mergeCell ref="M68:M69"/>
    <mergeCell ref="M45:M46"/>
    <mergeCell ref="S110:S111"/>
    <mergeCell ref="S114:S115"/>
    <mergeCell ref="S85:S86"/>
    <mergeCell ref="S7:S8"/>
    <mergeCell ref="S32:S33"/>
    <mergeCell ref="S41:S43"/>
    <mergeCell ref="S54:S55"/>
    <mergeCell ref="S59:S61"/>
    <mergeCell ref="S68:S69"/>
    <mergeCell ref="S72:S73"/>
    <mergeCell ref="S45:S46"/>
    <mergeCell ref="S63:S64"/>
    <mergeCell ref="S101:S102"/>
    <mergeCell ref="S103:S104"/>
    <mergeCell ref="S106:S107"/>
    <mergeCell ref="S99:S100"/>
    <mergeCell ref="V72:V73"/>
    <mergeCell ref="V14:V15"/>
    <mergeCell ref="V45:V46"/>
    <mergeCell ref="V47:V49"/>
    <mergeCell ref="V50:V53"/>
    <mergeCell ref="Q14:Q15"/>
    <mergeCell ref="S14:S15"/>
    <mergeCell ref="T14:T15"/>
    <mergeCell ref="Q45:Q46"/>
    <mergeCell ref="T45:T46"/>
    <mergeCell ref="T47:T49"/>
    <mergeCell ref="T63:T64"/>
    <mergeCell ref="V63:V64"/>
    <mergeCell ref="T101:T102"/>
    <mergeCell ref="T103:T104"/>
    <mergeCell ref="T106:T107"/>
    <mergeCell ref="W14:W15"/>
    <mergeCell ref="I14:I15"/>
    <mergeCell ref="F29:F30"/>
    <mergeCell ref="G29:G30"/>
    <mergeCell ref="H29:H30"/>
    <mergeCell ref="I29:I30"/>
    <mergeCell ref="M29:M30"/>
    <mergeCell ref="N29:N30"/>
    <mergeCell ref="P29:P30"/>
    <mergeCell ref="Q29:Q30"/>
    <mergeCell ref="S29:S30"/>
    <mergeCell ref="T29:T30"/>
    <mergeCell ref="V29:V30"/>
    <mergeCell ref="W29:W30"/>
    <mergeCell ref="S24:S25"/>
    <mergeCell ref="T24:T25"/>
    <mergeCell ref="V24:V25"/>
    <mergeCell ref="W24:W25"/>
    <mergeCell ref="F14:F15"/>
    <mergeCell ref="G14:G15"/>
    <mergeCell ref="V82:V83"/>
    <mergeCell ref="M14:M15"/>
    <mergeCell ref="N14:N15"/>
    <mergeCell ref="P14:P15"/>
    <mergeCell ref="A14:A44"/>
    <mergeCell ref="B36:B44"/>
    <mergeCell ref="C40:C44"/>
    <mergeCell ref="D40:D44"/>
    <mergeCell ref="E40:E44"/>
    <mergeCell ref="T99:T100"/>
    <mergeCell ref="T74:T76"/>
    <mergeCell ref="T82:T83"/>
    <mergeCell ref="S82:S83"/>
    <mergeCell ref="D66:D69"/>
    <mergeCell ref="C66:C69"/>
    <mergeCell ref="C34:C35"/>
    <mergeCell ref="D34:D35"/>
    <mergeCell ref="C45:C56"/>
    <mergeCell ref="D45:D56"/>
    <mergeCell ref="E45:E56"/>
    <mergeCell ref="E66:E69"/>
    <mergeCell ref="D59:D61"/>
    <mergeCell ref="E59:E61"/>
    <mergeCell ref="E34:E35"/>
    <mergeCell ref="A45:A69"/>
    <mergeCell ref="F45:F46"/>
    <mergeCell ref="G45:G46"/>
    <mergeCell ref="H45:H46"/>
    <mergeCell ref="I45:I46"/>
    <mergeCell ref="E14:E18"/>
    <mergeCell ref="D14:D18"/>
    <mergeCell ref="C14:C18"/>
    <mergeCell ref="B14:B26"/>
    <mergeCell ref="E21:E26"/>
    <mergeCell ref="D21:D26"/>
    <mergeCell ref="F32:F33"/>
    <mergeCell ref="F41:F43"/>
    <mergeCell ref="C21:C26"/>
    <mergeCell ref="C31:C33"/>
    <mergeCell ref="D31:D33"/>
    <mergeCell ref="E31:E33"/>
    <mergeCell ref="C36:C39"/>
    <mergeCell ref="D36:D39"/>
    <mergeCell ref="E36:E39"/>
    <mergeCell ref="H14:H15"/>
    <mergeCell ref="B45:B57"/>
    <mergeCell ref="F27:F28"/>
    <mergeCell ref="F47:F49"/>
    <mergeCell ref="G47:G49"/>
    <mergeCell ref="C59:C61"/>
    <mergeCell ref="F85:F86"/>
    <mergeCell ref="G85:G86"/>
    <mergeCell ref="H85:H86"/>
    <mergeCell ref="I85:I86"/>
    <mergeCell ref="M85:M86"/>
    <mergeCell ref="N85:N86"/>
    <mergeCell ref="N50:N53"/>
    <mergeCell ref="C63:C64"/>
    <mergeCell ref="D63:D64"/>
    <mergeCell ref="E63:E64"/>
    <mergeCell ref="F63:F64"/>
    <mergeCell ref="G63:G64"/>
    <mergeCell ref="H63:H64"/>
    <mergeCell ref="F50:F53"/>
    <mergeCell ref="G50:G53"/>
    <mergeCell ref="H50:H53"/>
    <mergeCell ref="P85:P86"/>
    <mergeCell ref="Q85:Q86"/>
    <mergeCell ref="F70:F71"/>
    <mergeCell ref="F72:F73"/>
    <mergeCell ref="F74:F76"/>
    <mergeCell ref="F24:F25"/>
    <mergeCell ref="G24:G25"/>
    <mergeCell ref="H24:H25"/>
    <mergeCell ref="I24:I25"/>
    <mergeCell ref="M24:M25"/>
    <mergeCell ref="N24:N25"/>
    <mergeCell ref="P24:P25"/>
    <mergeCell ref="Q24:Q25"/>
    <mergeCell ref="F68:F69"/>
    <mergeCell ref="F59:F61"/>
    <mergeCell ref="F54:F55"/>
    <mergeCell ref="I47:I49"/>
    <mergeCell ref="M47:M49"/>
    <mergeCell ref="N47:N49"/>
    <mergeCell ref="P47:P49"/>
    <mergeCell ref="Q47:Q49"/>
    <mergeCell ref="I63:I64"/>
    <mergeCell ref="I50:I53"/>
    <mergeCell ref="M50:M53"/>
    <mergeCell ref="P50:P53"/>
    <mergeCell ref="Q50:Q53"/>
    <mergeCell ref="S118:S119"/>
    <mergeCell ref="W32:W33"/>
    <mergeCell ref="W41:W43"/>
    <mergeCell ref="W54:W55"/>
    <mergeCell ref="W59:W61"/>
    <mergeCell ref="W68:W69"/>
    <mergeCell ref="N45:N46"/>
    <mergeCell ref="P45:P46"/>
    <mergeCell ref="W45:W46"/>
    <mergeCell ref="W63:W64"/>
    <mergeCell ref="V59:V61"/>
    <mergeCell ref="V68:V69"/>
    <mergeCell ref="S47:S49"/>
    <mergeCell ref="T116:T117"/>
    <mergeCell ref="V116:V117"/>
    <mergeCell ref="W116:W117"/>
    <mergeCell ref="S50:S53"/>
    <mergeCell ref="V99:V100"/>
    <mergeCell ref="V101:V102"/>
    <mergeCell ref="V103:V104"/>
    <mergeCell ref="V106:V107"/>
    <mergeCell ref="S74:S76"/>
    <mergeCell ref="S116:S117"/>
    <mergeCell ref="E125:E127"/>
    <mergeCell ref="D125:D127"/>
    <mergeCell ref="C125:C127"/>
    <mergeCell ref="B113:B127"/>
    <mergeCell ref="A93:A127"/>
    <mergeCell ref="X125:X127"/>
    <mergeCell ref="F126:F127"/>
    <mergeCell ref="G126:G127"/>
    <mergeCell ref="H126:H127"/>
    <mergeCell ref="I126:I127"/>
    <mergeCell ref="M126:M127"/>
    <mergeCell ref="N126:N127"/>
    <mergeCell ref="P126:P127"/>
    <mergeCell ref="Q126:Q127"/>
    <mergeCell ref="S126:S127"/>
    <mergeCell ref="F118:F119"/>
    <mergeCell ref="G118:G119"/>
    <mergeCell ref="H118:H119"/>
    <mergeCell ref="I118:I119"/>
    <mergeCell ref="M118:M119"/>
    <mergeCell ref="N118:N119"/>
    <mergeCell ref="P118:P119"/>
    <mergeCell ref="Q118:Q119"/>
    <mergeCell ref="S121:S122"/>
    <mergeCell ref="Y125:Y127"/>
    <mergeCell ref="F36:F37"/>
    <mergeCell ref="G36:G37"/>
    <mergeCell ref="H36:H37"/>
    <mergeCell ref="I36:I37"/>
    <mergeCell ref="N36:N37"/>
    <mergeCell ref="P36:P37"/>
    <mergeCell ref="Q36:Q37"/>
    <mergeCell ref="S36:S37"/>
    <mergeCell ref="T36:T37"/>
    <mergeCell ref="V36:V37"/>
    <mergeCell ref="W36:W37"/>
    <mergeCell ref="T126:T127"/>
    <mergeCell ref="V126:V127"/>
    <mergeCell ref="W126:W127"/>
    <mergeCell ref="F116:F117"/>
    <mergeCell ref="G116:G117"/>
    <mergeCell ref="H116:H117"/>
    <mergeCell ref="I116:I117"/>
    <mergeCell ref="M116:M117"/>
    <mergeCell ref="N116:N117"/>
    <mergeCell ref="P116:P117"/>
    <mergeCell ref="Q116:Q117"/>
  </mergeCells>
  <pageMargins left="0.343055555555556" right="0.35763888888888901" top="0.35416666666666702" bottom="0.25902777777777802" header="0.51180555555555496" footer="0.51180555555555496"/>
  <pageSetup paperSize="8" firstPageNumber="0" fitToHeight="4"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cellIs" priority="56" operator="equal" id="{55E77926-DCEB-4D8B-A1F3-9364A568CB00}">
            <xm:f>'Menu déroulant'!$A$6</xm:f>
            <x14:dxf>
              <fill>
                <patternFill>
                  <bgColor theme="5" tint="-0.499984740745262"/>
                </patternFill>
              </fill>
            </x14:dxf>
          </x14:cfRule>
          <x14:cfRule type="cellIs" priority="57" operator="equal" id="{D6E5162B-EE94-4473-83FB-88660FEA4B02}">
            <xm:f>'Menu déroulant'!$A$5</xm:f>
            <x14:dxf>
              <fill>
                <patternFill>
                  <bgColor rgb="FF92D050"/>
                </patternFill>
              </fill>
            </x14:dxf>
          </x14:cfRule>
          <x14:cfRule type="cellIs" priority="58" operator="equal" id="{A48C329D-AA77-426C-B388-4BDC6EEF5FF3}">
            <xm:f>'Menu déroulant'!$A$4</xm:f>
            <x14:dxf>
              <fill>
                <patternFill>
                  <bgColor rgb="FFFFFF00"/>
                </patternFill>
              </fill>
            </x14:dxf>
          </x14:cfRule>
          <x14:cfRule type="cellIs" priority="59" operator="equal" id="{0C26DBEB-5B40-409B-9453-BAB5C72EB3CE}">
            <xm:f>'Menu déroulant'!$A$3</xm:f>
            <x14:dxf>
              <fill>
                <patternFill>
                  <bgColor rgb="FFF39547"/>
                </patternFill>
              </fill>
            </x14:dxf>
          </x14:cfRule>
          <x14:cfRule type="cellIs" priority="60" operator="equal" id="{05C77104-14E9-4F8E-A888-DEEF5446678A}">
            <xm:f>'Menu déroulant'!$A$2</xm:f>
            <x14:dxf>
              <fill>
                <patternFill>
                  <bgColor rgb="FFFF0000"/>
                </patternFill>
              </fill>
            </x14:dxf>
          </x14:cfRule>
          <xm:sqref>U6:W7 U9:W14 U8 U34:W36 U33 U45:W45 U42:U44 U50:W50 U48:U49 U54:W54 U51:U53 U56:W59 U55 U62:W63 U60:U61 U70:W70 U69 U73 U74:W74 U77:W82 U75:U76 U88:W90 U83 U101:W101 U100 U103:W103 U102 U105:W106 U104 U108:W110 U107 U112:W114 U111 U120:W121 U115 U123:W125 U122 W8 W33 W42:W44 W48 W51:W52 W55 W60:W61 W69 W73 W75:W76 W83 W100 W102 W104 W107 W111 W115 W122 U31:W32 U72:W72 U71 W71 U16:W23 U15 U28:U30 W28:W29 U47:W47 U46 U40:W41 U65:W68 U64 U92:W99 U27:W27 U38:W38 U37</xm:sqref>
        </x14:conditionalFormatting>
        <x14:conditionalFormatting xmlns:xm="http://schemas.microsoft.com/office/excel/2006/main">
          <x14:cfRule type="cellIs" priority="51" operator="equal" id="{A51AE8A6-9016-49F3-A07D-79278F4CD617}">
            <xm:f>'Menu déroulant'!$A$6</xm:f>
            <x14:dxf>
              <fill>
                <patternFill>
                  <bgColor theme="5" tint="-0.499984740745262"/>
                </patternFill>
              </fill>
            </x14:dxf>
          </x14:cfRule>
          <x14:cfRule type="cellIs" priority="52" operator="equal" id="{00F70358-83C2-4BDE-B65B-EF8D62CB4E20}">
            <xm:f>'Menu déroulant'!$A$5</xm:f>
            <x14:dxf>
              <fill>
                <patternFill>
                  <bgColor rgb="FF92D050"/>
                </patternFill>
              </fill>
            </x14:dxf>
          </x14:cfRule>
          <x14:cfRule type="cellIs" priority="53" operator="equal" id="{6EC67782-4D0F-4CDB-B12C-BA5459A90119}">
            <xm:f>'Menu déroulant'!$A$4</xm:f>
            <x14:dxf>
              <fill>
                <patternFill>
                  <bgColor rgb="FFFFFF00"/>
                </patternFill>
              </fill>
            </x14:dxf>
          </x14:cfRule>
          <x14:cfRule type="cellIs" priority="54" operator="equal" id="{DEDE4A53-0299-4A26-AEEA-D84775C4890F}">
            <xm:f>'Menu déroulant'!$A$3</xm:f>
            <x14:dxf>
              <fill>
                <patternFill>
                  <bgColor rgb="FFF39547"/>
                </patternFill>
              </fill>
            </x14:dxf>
          </x14:cfRule>
          <x14:cfRule type="cellIs" priority="55" operator="equal" id="{7F955E26-A5EE-4D9F-A4BB-10CDFB4BA0B5}">
            <xm:f>'Menu déroulant'!$A$2</xm:f>
            <x14:dxf>
              <fill>
                <patternFill>
                  <bgColor rgb="FFFF0000"/>
                </patternFill>
              </fill>
            </x14:dxf>
          </x14:cfRule>
          <xm:sqref>U39:W39</xm:sqref>
        </x14:conditionalFormatting>
        <x14:conditionalFormatting xmlns:xm="http://schemas.microsoft.com/office/excel/2006/main">
          <x14:cfRule type="cellIs" priority="46" operator="equal" id="{89866806-F640-42CC-B0FF-2D70A1B6A3BF}">
            <xm:f>'Menu déroulant'!$A$6</xm:f>
            <x14:dxf>
              <fill>
                <patternFill>
                  <bgColor theme="5" tint="-0.499984740745262"/>
                </patternFill>
              </fill>
            </x14:dxf>
          </x14:cfRule>
          <x14:cfRule type="cellIs" priority="47" operator="equal" id="{81CACA94-5021-4CF2-93B7-7EF8E7732472}">
            <xm:f>'Menu déroulant'!$A$5</xm:f>
            <x14:dxf>
              <fill>
                <patternFill>
                  <bgColor rgb="FF92D050"/>
                </patternFill>
              </fill>
            </x14:dxf>
          </x14:cfRule>
          <x14:cfRule type="cellIs" priority="48" operator="equal" id="{3FA50806-A131-4A5F-8E5E-241C8345C428}">
            <xm:f>'Menu déroulant'!$A$4</xm:f>
            <x14:dxf>
              <fill>
                <patternFill>
                  <bgColor rgb="FFFFFF00"/>
                </patternFill>
              </fill>
            </x14:dxf>
          </x14:cfRule>
          <x14:cfRule type="cellIs" priority="49" operator="equal" id="{12BD64B1-6A09-492C-A55F-CEFBCC2CDE80}">
            <xm:f>'Menu déroulant'!$A$3</xm:f>
            <x14:dxf>
              <fill>
                <patternFill>
                  <bgColor rgb="FFF39547"/>
                </patternFill>
              </fill>
            </x14:dxf>
          </x14:cfRule>
          <x14:cfRule type="cellIs" priority="50" operator="equal" id="{C24C3DD9-1168-457A-B5C2-91B427A018A8}">
            <xm:f>'Menu déroulant'!$A$2</xm:f>
            <x14:dxf>
              <fill>
                <patternFill>
                  <bgColor rgb="FFFF0000"/>
                </patternFill>
              </fill>
            </x14:dxf>
          </x14:cfRule>
          <xm:sqref>U91:W91</xm:sqref>
        </x14:conditionalFormatting>
        <x14:conditionalFormatting xmlns:xm="http://schemas.microsoft.com/office/excel/2006/main">
          <x14:cfRule type="cellIs" priority="41" operator="equal" id="{381467E8-DD87-464F-8075-5DF1B081409F}">
            <xm:f>'Menu déroulant'!$A$6</xm:f>
            <x14:dxf>
              <fill>
                <patternFill>
                  <bgColor theme="5" tint="-0.499984740745262"/>
                </patternFill>
              </fill>
            </x14:dxf>
          </x14:cfRule>
          <x14:cfRule type="cellIs" priority="42" operator="equal" id="{86D55F20-976C-4914-8B7B-293FACF90F54}">
            <xm:f>'Menu déroulant'!$A$5</xm:f>
            <x14:dxf>
              <fill>
                <patternFill>
                  <bgColor rgb="FF92D050"/>
                </patternFill>
              </fill>
            </x14:dxf>
          </x14:cfRule>
          <x14:cfRule type="cellIs" priority="43" operator="equal" id="{5B489E52-D369-472C-A66D-C5BA157546B3}">
            <xm:f>'Menu déroulant'!$A$4</xm:f>
            <x14:dxf>
              <fill>
                <patternFill>
                  <bgColor rgb="FFFFFF00"/>
                </patternFill>
              </fill>
            </x14:dxf>
          </x14:cfRule>
          <x14:cfRule type="cellIs" priority="44" operator="equal" id="{90D57A62-4B81-49AE-805A-6954627E577C}">
            <xm:f>'Menu déroulant'!$A$3</xm:f>
            <x14:dxf>
              <fill>
                <patternFill>
                  <bgColor rgb="FFF39547"/>
                </patternFill>
              </fill>
            </x14:dxf>
          </x14:cfRule>
          <x14:cfRule type="cellIs" priority="45" operator="equal" id="{CDDC3182-B6B3-47BF-BFD0-8B033405430A}">
            <xm:f>'Menu déroulant'!$A$2</xm:f>
            <x14:dxf>
              <fill>
                <patternFill>
                  <bgColor rgb="FFFF0000"/>
                </patternFill>
              </fill>
            </x14:dxf>
          </x14:cfRule>
          <xm:sqref>U116:W116 U117 W117</xm:sqref>
        </x14:conditionalFormatting>
        <x14:conditionalFormatting xmlns:xm="http://schemas.microsoft.com/office/excel/2006/main">
          <x14:cfRule type="cellIs" priority="36" operator="equal" id="{1B4ED5CF-3EFA-484E-B48A-BFF62039AFDB}">
            <xm:f>'Menu déroulant'!$A$6</xm:f>
            <x14:dxf>
              <fill>
                <patternFill>
                  <bgColor theme="5" tint="-0.499984740745262"/>
                </patternFill>
              </fill>
            </x14:dxf>
          </x14:cfRule>
          <x14:cfRule type="cellIs" priority="37" operator="equal" id="{4E1A18E8-F1C1-4FA3-98D6-20353E4F1BBA}">
            <xm:f>'Menu déroulant'!$A$5</xm:f>
            <x14:dxf>
              <fill>
                <patternFill>
                  <bgColor rgb="FF92D050"/>
                </patternFill>
              </fill>
            </x14:dxf>
          </x14:cfRule>
          <x14:cfRule type="cellIs" priority="38" operator="equal" id="{9E1C735D-1E3B-40F2-A81B-E1691E3ED5F1}">
            <xm:f>'Menu déroulant'!$A$4</xm:f>
            <x14:dxf>
              <fill>
                <patternFill>
                  <bgColor rgb="FFFFFF00"/>
                </patternFill>
              </fill>
            </x14:dxf>
          </x14:cfRule>
          <x14:cfRule type="cellIs" priority="39" operator="equal" id="{AFC23A51-C3E5-4CEF-A5B8-80DA993A3DBB}">
            <xm:f>'Menu déroulant'!$A$3</xm:f>
            <x14:dxf>
              <fill>
                <patternFill>
                  <bgColor rgb="FFF39547"/>
                </patternFill>
              </fill>
            </x14:dxf>
          </x14:cfRule>
          <x14:cfRule type="cellIs" priority="40" operator="equal" id="{9142AC1E-AA6D-4FA1-96EF-E5EA684DE764}">
            <xm:f>'Menu déroulant'!$A$2</xm:f>
            <x14:dxf>
              <fill>
                <patternFill>
                  <bgColor rgb="FFFF0000"/>
                </patternFill>
              </fill>
            </x14:dxf>
          </x14:cfRule>
          <xm:sqref>U84:W85 U86</xm:sqref>
        </x14:conditionalFormatting>
        <x14:conditionalFormatting xmlns:xm="http://schemas.microsoft.com/office/excel/2006/main">
          <x14:cfRule type="cellIs" priority="31" operator="equal" id="{AF732A61-16A1-496B-A7F9-8A400C8C36F6}">
            <xm:f>'Menu déroulant'!$A$6</xm:f>
            <x14:dxf>
              <fill>
                <patternFill>
                  <bgColor theme="5" tint="-0.499984740745262"/>
                </patternFill>
              </fill>
            </x14:dxf>
          </x14:cfRule>
          <x14:cfRule type="cellIs" priority="32" operator="equal" id="{3DD738CE-EE8A-4F61-83A5-1F77E18F78C4}">
            <xm:f>'Menu déroulant'!$A$5</xm:f>
            <x14:dxf>
              <fill>
                <patternFill>
                  <bgColor rgb="FF92D050"/>
                </patternFill>
              </fill>
            </x14:dxf>
          </x14:cfRule>
          <x14:cfRule type="cellIs" priority="33" operator="equal" id="{BA1F627D-42B3-4D6D-8621-CEA043EA4C5B}">
            <xm:f>'Menu déroulant'!$A$4</xm:f>
            <x14:dxf>
              <fill>
                <patternFill>
                  <bgColor rgb="FFFFFF00"/>
                </patternFill>
              </fill>
            </x14:dxf>
          </x14:cfRule>
          <x14:cfRule type="cellIs" priority="34" operator="equal" id="{5CB7DC39-0C62-4EC4-8F0B-EC203EC38A88}">
            <xm:f>'Menu déroulant'!$A$3</xm:f>
            <x14:dxf>
              <fill>
                <patternFill>
                  <bgColor rgb="FFF39547"/>
                </patternFill>
              </fill>
            </x14:dxf>
          </x14:cfRule>
          <x14:cfRule type="cellIs" priority="35" operator="equal" id="{1AAC23D5-B71F-4EFA-863F-8E62927FC9BD}">
            <xm:f>'Menu déroulant'!$A$2</xm:f>
            <x14:dxf>
              <fill>
                <patternFill>
                  <bgColor rgb="FFFF0000"/>
                </patternFill>
              </fill>
            </x14:dxf>
          </x14:cfRule>
          <xm:sqref>U25 W25 U24:W24</xm:sqref>
        </x14:conditionalFormatting>
        <x14:conditionalFormatting xmlns:xm="http://schemas.microsoft.com/office/excel/2006/main">
          <x14:cfRule type="cellIs" priority="26" operator="equal" id="{780DCECB-D7BA-4599-B528-2CFC75194C34}">
            <xm:f>'Menu déroulant'!$A$6</xm:f>
            <x14:dxf>
              <fill>
                <patternFill>
                  <bgColor theme="5" tint="-0.499984740745262"/>
                </patternFill>
              </fill>
            </x14:dxf>
          </x14:cfRule>
          <x14:cfRule type="cellIs" priority="27" operator="equal" id="{09D910EC-FB96-4B7B-A5A1-4B0540BC747E}">
            <xm:f>'Menu déroulant'!$A$5</xm:f>
            <x14:dxf>
              <fill>
                <patternFill>
                  <bgColor rgb="FF92D050"/>
                </patternFill>
              </fill>
            </x14:dxf>
          </x14:cfRule>
          <x14:cfRule type="cellIs" priority="28" operator="equal" id="{F5A30B2A-EF2A-4893-ABB5-D7ED758F4520}">
            <xm:f>'Menu déroulant'!$A$4</xm:f>
            <x14:dxf>
              <fill>
                <patternFill>
                  <bgColor rgb="FFFFFF00"/>
                </patternFill>
              </fill>
            </x14:dxf>
          </x14:cfRule>
          <x14:cfRule type="cellIs" priority="29" operator="equal" id="{D4F84608-03F8-4987-9A1E-7AADB4A00DA2}">
            <xm:f>'Menu déroulant'!$A$3</xm:f>
            <x14:dxf>
              <fill>
                <patternFill>
                  <bgColor rgb="FFF39547"/>
                </patternFill>
              </fill>
            </x14:dxf>
          </x14:cfRule>
          <x14:cfRule type="cellIs" priority="30" operator="equal" id="{238CE13D-01A4-48E2-AFD8-4FA38E0753BA}">
            <xm:f>'Menu déroulant'!$A$2</xm:f>
            <x14:dxf>
              <fill>
                <patternFill>
                  <bgColor rgb="FFFF0000"/>
                </patternFill>
              </fill>
            </x14:dxf>
          </x14:cfRule>
          <xm:sqref>U26:W26</xm:sqref>
        </x14:conditionalFormatting>
        <x14:conditionalFormatting xmlns:xm="http://schemas.microsoft.com/office/excel/2006/main">
          <x14:cfRule type="cellIs" priority="21" operator="equal" id="{9B891FBD-6FDA-4640-B076-EBC383D89058}">
            <xm:f>'Menu déroulant'!$A$6</xm:f>
            <x14:dxf>
              <fill>
                <patternFill>
                  <bgColor theme="5" tint="-0.499984740745262"/>
                </patternFill>
              </fill>
            </x14:dxf>
          </x14:cfRule>
          <x14:cfRule type="cellIs" priority="22" operator="equal" id="{23D1F443-BBDC-4480-8E7D-16293D9F4038}">
            <xm:f>'Menu déroulant'!$A$5</xm:f>
            <x14:dxf>
              <fill>
                <patternFill>
                  <bgColor rgb="FF92D050"/>
                </patternFill>
              </fill>
            </x14:dxf>
          </x14:cfRule>
          <x14:cfRule type="cellIs" priority="23" operator="equal" id="{7211BEFB-B418-4AFF-BDA4-A15AAC4D1225}">
            <xm:f>'Menu déroulant'!$A$4</xm:f>
            <x14:dxf>
              <fill>
                <patternFill>
                  <bgColor rgb="FFFFFF00"/>
                </patternFill>
              </fill>
            </x14:dxf>
          </x14:cfRule>
          <x14:cfRule type="cellIs" priority="24" operator="equal" id="{0CE4F2EE-73C8-4D9A-8ED4-7525FEDD0C19}">
            <xm:f>'Menu déroulant'!$A$3</xm:f>
            <x14:dxf>
              <fill>
                <patternFill>
                  <bgColor rgb="FFF39547"/>
                </patternFill>
              </fill>
            </x14:dxf>
          </x14:cfRule>
          <x14:cfRule type="cellIs" priority="25" operator="equal" id="{E53F1F91-9795-4492-9C1F-C0136B05F3AA}">
            <xm:f>'Menu déroulant'!$A$2</xm:f>
            <x14:dxf>
              <fill>
                <patternFill>
                  <bgColor rgb="FFFF0000"/>
                </patternFill>
              </fill>
            </x14:dxf>
          </x14:cfRule>
          <xm:sqref>U87:W87</xm:sqref>
        </x14:conditionalFormatting>
        <x14:conditionalFormatting xmlns:xm="http://schemas.microsoft.com/office/excel/2006/main">
          <x14:cfRule type="cellIs" priority="16" operator="equal" id="{FF8D5EB7-A3E5-4302-8100-DDACA3F8CC09}">
            <xm:f>'Menu déroulant'!$A$6</xm:f>
            <x14:dxf>
              <fill>
                <patternFill>
                  <bgColor theme="5" tint="-0.499984740745262"/>
                </patternFill>
              </fill>
            </x14:dxf>
          </x14:cfRule>
          <x14:cfRule type="cellIs" priority="17" operator="equal" id="{999B9AAF-49A0-44DD-ACD4-381DD6094620}">
            <xm:f>'Menu déroulant'!$A$5</xm:f>
            <x14:dxf>
              <fill>
                <patternFill>
                  <bgColor rgb="FF92D050"/>
                </patternFill>
              </fill>
            </x14:dxf>
          </x14:cfRule>
          <x14:cfRule type="cellIs" priority="18" operator="equal" id="{699EC578-8DEA-48D8-BAC8-BDB2267B4FA4}">
            <xm:f>'Menu déroulant'!$A$4</xm:f>
            <x14:dxf>
              <fill>
                <patternFill>
                  <bgColor rgb="FFFFFF00"/>
                </patternFill>
              </fill>
            </x14:dxf>
          </x14:cfRule>
          <x14:cfRule type="cellIs" priority="19" operator="equal" id="{3DC10440-CE62-489B-ACE8-40212BE23EC8}">
            <xm:f>'Menu déroulant'!$A$3</xm:f>
            <x14:dxf>
              <fill>
                <patternFill>
                  <bgColor rgb="FFF39547"/>
                </patternFill>
              </fill>
            </x14:dxf>
          </x14:cfRule>
          <x14:cfRule type="cellIs" priority="20" operator="equal" id="{91FDA5C1-1A5C-4EC4-9450-051B5B680872}">
            <xm:f>'Menu déroulant'!$A$2</xm:f>
            <x14:dxf>
              <fill>
                <patternFill>
                  <bgColor rgb="FFFF0000"/>
                </patternFill>
              </fill>
            </x14:dxf>
          </x14:cfRule>
          <xm:sqref>U118:W118 U119 W119</xm:sqref>
        </x14:conditionalFormatting>
        <x14:conditionalFormatting xmlns:xm="http://schemas.microsoft.com/office/excel/2006/main">
          <x14:cfRule type="cellIs" priority="11" operator="equal" id="{F7443CC3-4203-4020-9F70-8172C2BEA869}">
            <xm:f>'Menu déroulant'!$A$6</xm:f>
            <x14:dxf>
              <fill>
                <patternFill>
                  <bgColor theme="2" tint="-0.499984740745262"/>
                </patternFill>
              </fill>
            </x14:dxf>
          </x14:cfRule>
          <x14:cfRule type="cellIs" priority="12" operator="equal" id="{237B90C5-225A-4B8C-898D-BB1D5E8F3D6D}">
            <xm:f>'Menu déroulant'!$A$5</xm:f>
            <x14:dxf>
              <fill>
                <patternFill>
                  <bgColor rgb="FF92D050"/>
                </patternFill>
              </fill>
            </x14:dxf>
          </x14:cfRule>
          <x14:cfRule type="cellIs" priority="13" operator="equal" id="{43E74C39-250D-4231-976B-99C6DF1B656E}">
            <xm:f>'Menu déroulant'!$A$4</xm:f>
            <x14:dxf>
              <fill>
                <patternFill>
                  <bgColor rgb="FFFFFF00"/>
                </patternFill>
              </fill>
            </x14:dxf>
          </x14:cfRule>
          <x14:cfRule type="cellIs" priority="14" operator="equal" id="{94344265-0985-4CE0-BF3A-9F40B08BFB37}">
            <xm:f>'Menu déroulant'!$A$3</xm:f>
            <x14:dxf>
              <fill>
                <patternFill>
                  <bgColor rgb="FFF39547"/>
                </patternFill>
              </fill>
            </x14:dxf>
          </x14:cfRule>
          <x14:cfRule type="cellIs" priority="15" operator="equal" id="{DB5AB0D3-1225-469A-B7DE-AEA48458C4DD}">
            <xm:f>'Menu déroulant'!$A$2</xm:f>
            <x14:dxf>
              <fill>
                <patternFill>
                  <bgColor rgb="FFFF0000"/>
                </patternFill>
              </fill>
            </x14:dxf>
          </x14:cfRule>
          <xm:sqref>L6:W127</xm:sqref>
        </x14:conditionalFormatting>
        <x14:conditionalFormatting xmlns:xm="http://schemas.microsoft.com/office/excel/2006/main">
          <x14:cfRule type="cellIs" priority="6" operator="equal" id="{71CDE0BE-086F-4CEB-BA93-FB5799AE15E9}">
            <xm:f>'Menu déroulant'!$A$6</xm:f>
            <x14:dxf>
              <fill>
                <patternFill>
                  <bgColor theme="5" tint="-0.499984740745262"/>
                </patternFill>
              </fill>
            </x14:dxf>
          </x14:cfRule>
          <x14:cfRule type="cellIs" priority="7" operator="equal" id="{A2F4C5E6-D682-4D43-841A-034BF1675CA1}">
            <xm:f>'Menu déroulant'!$A$5</xm:f>
            <x14:dxf>
              <fill>
                <patternFill>
                  <bgColor rgb="FF92D050"/>
                </patternFill>
              </fill>
            </x14:dxf>
          </x14:cfRule>
          <x14:cfRule type="cellIs" priority="8" operator="equal" id="{CDA07B93-0C8E-445C-8EDA-08C2177B7729}">
            <xm:f>'Menu déroulant'!$A$4</xm:f>
            <x14:dxf>
              <fill>
                <patternFill>
                  <bgColor rgb="FFFFFF00"/>
                </patternFill>
              </fill>
            </x14:dxf>
          </x14:cfRule>
          <x14:cfRule type="cellIs" priority="9" operator="equal" id="{BEBAA4BA-844C-4B78-A9C0-1C346607622C}">
            <xm:f>'Menu déroulant'!$A$3</xm:f>
            <x14:dxf>
              <fill>
                <patternFill>
                  <bgColor rgb="FFF39547"/>
                </patternFill>
              </fill>
            </x14:dxf>
          </x14:cfRule>
          <x14:cfRule type="cellIs" priority="10" operator="equal" id="{0207637E-AF37-490B-BB60-196B429277BE}">
            <xm:f>'Menu déroulant'!$A$2</xm:f>
            <x14:dxf>
              <fill>
                <patternFill>
                  <bgColor rgb="FFFF0000"/>
                </patternFill>
              </fill>
            </x14:dxf>
          </x14:cfRule>
          <xm:sqref>O76</xm:sqref>
        </x14:conditionalFormatting>
        <x14:conditionalFormatting xmlns:xm="http://schemas.microsoft.com/office/excel/2006/main">
          <x14:cfRule type="cellIs" priority="1" operator="equal" id="{89DAE842-BF51-40E8-B06D-70DBD38E479B}">
            <xm:f>'Menu déroulant'!$A$6</xm:f>
            <x14:dxf>
              <fill>
                <patternFill>
                  <bgColor theme="5" tint="-0.499984740745262"/>
                </patternFill>
              </fill>
            </x14:dxf>
          </x14:cfRule>
          <x14:cfRule type="cellIs" priority="2" operator="equal" id="{DC0C88F8-D8C7-419D-9346-67E442391F08}">
            <xm:f>'Menu déroulant'!$A$5</xm:f>
            <x14:dxf>
              <fill>
                <patternFill>
                  <bgColor rgb="FF92D050"/>
                </patternFill>
              </fill>
            </x14:dxf>
          </x14:cfRule>
          <x14:cfRule type="cellIs" priority="3" operator="equal" id="{342A8D7E-509A-4D28-A6C7-56ECC7ABDC41}">
            <xm:f>'Menu déroulant'!$A$4</xm:f>
            <x14:dxf>
              <fill>
                <patternFill>
                  <bgColor rgb="FFFFFF00"/>
                </patternFill>
              </fill>
            </x14:dxf>
          </x14:cfRule>
          <x14:cfRule type="cellIs" priority="4" operator="equal" id="{9101402D-794A-479A-ADD6-2A40D7E8F5C6}">
            <xm:f>'Menu déroulant'!$A$3</xm:f>
            <x14:dxf>
              <fill>
                <patternFill>
                  <bgColor rgb="FFF39547"/>
                </patternFill>
              </fill>
            </x14:dxf>
          </x14:cfRule>
          <x14:cfRule type="cellIs" priority="5" operator="equal" id="{7401D69E-C6AD-49F2-B7A7-40B6D185D482}">
            <xm:f>'Menu déroulant'!$A$2</xm:f>
            <x14:dxf>
              <fill>
                <patternFill>
                  <bgColor rgb="FFFF0000"/>
                </patternFill>
              </fill>
            </x14:dxf>
          </x14:cfRule>
          <xm:sqref>S77:T77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'Menu déroulant'!$A$2:$A$6</xm:f>
          </x14:formula1>
          <xm:sqref>S120:S121 M123:M126 M6:M7 V120:V121 M50 M54 M56:M59 M34:M41 S29 M74 M77:M82 M101 M103 M105:M106 M108:M110 M112:M114 M120:M121 P6:P7 P50 P54 P56:P59 M65:M68 M72 P74 U77 P101 P103 P105:P106 P108:P110 P112:P114 P120:P121 P123:P126 S6:S7 S50 S54 S44:S45 P65:P68 P72 S65:S68 P77:P82 S101 S103 S105:S106 S87:S99 S108:S110 S118 V123:V126 V6:V7 P31:P32 V47 V50 V54 V56:V59 S62:S63 S72 S74 V74 V65:V68 V101 V103 V105:V106 V108:V110 V112:V114 V72 P26:P27 S16:S24 V26:V27 M70 P70 S70 V70 M9:M14 P9:P14 V38:V41 V9:V14 V116 M29 M31:M32 P29 V31:V32 S47 M47 P47 M44:M45 P44:P45 S38:S41 V44:V45 S34:S36 P38:P41 V118 M62:M63 P62:P63 S56:S59 V62:V63 S77:S82 P87:P99 M87:M99 M26:M27 M116 P116 S116 V16:V24 S9:S14 P16:P24 M16:M24 M84:M85 P84:P85 S84:S85 V84:V85 V87:V99 M118 P118 S112:S114 P34:P36 S31:S32 V34:V36 S26:S27 V78:V82 S123:S126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F5" sqref="F5"/>
    </sheetView>
  </sheetViews>
  <sheetFormatPr baseColWidth="10" defaultRowHeight="14.4" x14ac:dyDescent="0.3"/>
  <cols>
    <col min="1" max="1" width="41.6640625" customWidth="1"/>
  </cols>
  <sheetData>
    <row r="1" spans="1:1" x14ac:dyDescent="0.3">
      <c r="A1" s="21" t="s">
        <v>254</v>
      </c>
    </row>
    <row r="2" spans="1:1" x14ac:dyDescent="0.3">
      <c r="A2" s="22" t="s">
        <v>319</v>
      </c>
    </row>
    <row r="3" spans="1:1" x14ac:dyDescent="0.3">
      <c r="A3" s="23" t="s">
        <v>320</v>
      </c>
    </row>
    <row r="4" spans="1:1" x14ac:dyDescent="0.3">
      <c r="A4" s="24" t="s">
        <v>321</v>
      </c>
    </row>
    <row r="5" spans="1:1" x14ac:dyDescent="0.3">
      <c r="A5" s="25" t="s">
        <v>322</v>
      </c>
    </row>
    <row r="6" spans="1:1" ht="28.8" x14ac:dyDescent="0.3">
      <c r="A6" s="54" t="s">
        <v>373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Tableau_suivi</vt:lpstr>
      <vt:lpstr>Menu déroulant</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Stéphane LEMESLE</dc:creator>
  <dc:description/>
  <cp:lastModifiedBy>Stéphane LEMESLE</cp:lastModifiedBy>
  <cp:revision>1</cp:revision>
  <dcterms:created xsi:type="dcterms:W3CDTF">2019-01-23T11:19:19Z</dcterms:created>
  <dcterms:modified xsi:type="dcterms:W3CDTF">2022-03-29T15:53:45Z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